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tabRatio="936" firstSheet="1" activeTab="1"/>
  </bookViews>
  <sheets>
    <sheet name="Бодеевское сп" sheetId="1" r:id="rId1"/>
    <sheet name="Копанище" sheetId="6" r:id="rId2"/>
  </sheets>
  <definedNames>
    <definedName name="_xlnm._FilterDatabase" localSheetId="0" hidden="1">'Бодеевское сп'!$D$1:$D$85</definedName>
    <definedName name="_xlnm.Print_Area" localSheetId="0">'Бодеевское сп'!$A$1:$I$84</definedName>
  </definedNames>
  <calcPr calcId="145621"/>
</workbook>
</file>

<file path=xl/calcChain.xml><?xml version="1.0" encoding="utf-8"?>
<calcChain xmlns="http://schemas.openxmlformats.org/spreadsheetml/2006/main">
  <c r="G66" i="6" l="1"/>
  <c r="G70" i="6"/>
  <c r="G72" i="6"/>
  <c r="G68" i="6"/>
  <c r="F68" i="6"/>
  <c r="G64" i="6"/>
  <c r="F64" i="6"/>
  <c r="G60" i="6"/>
  <c r="F60" i="6"/>
  <c r="G58" i="6"/>
  <c r="F58" i="6"/>
  <c r="G55" i="6"/>
  <c r="G50" i="6"/>
  <c r="G45" i="6"/>
  <c r="G43" i="6"/>
  <c r="F43" i="6"/>
  <c r="G39" i="6"/>
  <c r="G32" i="6"/>
  <c r="G22" i="6"/>
  <c r="G17" i="6"/>
  <c r="G15" i="6" s="1"/>
  <c r="G8" i="6"/>
  <c r="G9" i="6"/>
  <c r="F22" i="6"/>
  <c r="F72" i="6"/>
  <c r="F70" i="6"/>
  <c r="F66" i="6"/>
  <c r="F55" i="6"/>
  <c r="F50" i="6"/>
  <c r="F48" i="6" s="1"/>
  <c r="F45" i="6"/>
  <c r="F39" i="6"/>
  <c r="F32" i="6"/>
  <c r="F17" i="6"/>
  <c r="F9" i="6"/>
  <c r="F8" i="6" s="1"/>
  <c r="G75" i="6" l="1"/>
  <c r="G48" i="6"/>
  <c r="F15" i="6"/>
  <c r="I52" i="1"/>
  <c r="H52" i="1"/>
  <c r="G52" i="1"/>
  <c r="F75" i="6" l="1"/>
  <c r="I74" i="1"/>
  <c r="I72" i="1"/>
  <c r="I65" i="1"/>
  <c r="I47" i="1"/>
  <c r="I41" i="1"/>
  <c r="I37" i="1"/>
  <c r="I32" i="1"/>
  <c r="I25" i="1"/>
  <c r="I19" i="1"/>
  <c r="I14" i="1"/>
  <c r="I7" i="1"/>
  <c r="I6" i="1" s="1"/>
  <c r="H37" i="1"/>
  <c r="G37" i="1"/>
  <c r="L78" i="1" l="1"/>
  <c r="I12" i="1"/>
  <c r="I45" i="1"/>
  <c r="I77" i="1" l="1"/>
  <c r="I79" i="1" s="1"/>
  <c r="H65" i="1"/>
  <c r="G65" i="1"/>
  <c r="I82" i="1" l="1"/>
  <c r="L86" i="1"/>
  <c r="L87" i="1" s="1"/>
  <c r="H47" i="1" l="1"/>
  <c r="G47" i="1"/>
  <c r="H19" i="1"/>
  <c r="G19" i="1"/>
  <c r="H25" i="1" l="1"/>
  <c r="G25" i="1"/>
  <c r="H45" i="1" l="1"/>
  <c r="G45" i="1"/>
  <c r="H14" i="1" l="1"/>
  <c r="H32" i="1"/>
  <c r="H74" i="1"/>
  <c r="G74" i="1"/>
  <c r="G14" i="1" l="1"/>
  <c r="H72" i="1"/>
  <c r="H41" i="1"/>
  <c r="K78" i="1" s="1"/>
  <c r="H7" i="1"/>
  <c r="H6" i="1" s="1"/>
  <c r="H12" i="1" l="1"/>
  <c r="H77" i="1" l="1"/>
  <c r="H79" i="1" s="1"/>
  <c r="K86" i="1" s="1"/>
  <c r="K87" i="1" s="1"/>
  <c r="H82" i="1" l="1"/>
  <c r="G72" i="1" l="1"/>
  <c r="G41" i="1"/>
  <c r="G32" i="1"/>
  <c r="G7" i="1"/>
  <c r="G6" i="1" s="1"/>
  <c r="G12" i="1" l="1"/>
  <c r="G77" i="1" l="1"/>
  <c r="G79" i="1" s="1"/>
  <c r="G82" i="1" s="1"/>
</calcChain>
</file>

<file path=xl/sharedStrings.xml><?xml version="1.0" encoding="utf-8"?>
<sst xmlns="http://schemas.openxmlformats.org/spreadsheetml/2006/main" count="313" uniqueCount="140">
  <si>
    <t>Наименование программы</t>
  </si>
  <si>
    <t>План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</si>
  <si>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</si>
  <si>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</si>
  <si>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</si>
  <si>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</si>
  <si>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</si>
  <si>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</si>
  <si>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</si>
  <si>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3.2.Подпрограмма  «Развитие сети уличного освещения»</t>
  </si>
  <si>
    <t>3.3.Подпрограмма «Благоустройство территории поселения»</t>
  </si>
  <si>
    <t xml:space="preserve">3.4.Подпрограмма «Содержание мест захоронения и ремонт военно-мемориальных объектов»  </t>
  </si>
  <si>
    <t>В С Е Г О</t>
  </si>
  <si>
    <t>ЦСР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</si>
  <si>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</si>
  <si>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</si>
  <si>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</si>
  <si>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</si>
  <si>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</si>
  <si>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</si>
  <si>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</si>
  <si>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</si>
  <si>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</si>
  <si>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</si>
  <si>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</si>
  <si>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</si>
  <si>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</si>
  <si>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</si>
  <si>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</si>
  <si>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2.1. Подпрограмма «Функционирование высшего должностного лица местной администрации»</t>
  </si>
  <si>
    <t>16 3 01 00590</t>
  </si>
  <si>
    <t>19 2 01 S8670</t>
  </si>
  <si>
    <t>Рз Пр</t>
  </si>
  <si>
    <t>Вр</t>
  </si>
  <si>
    <t>Муниципальные программы  Бодеевского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</si>
  <si>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</si>
  <si>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</si>
  <si>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</si>
  <si>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</si>
  <si>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</si>
  <si>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</si>
  <si>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</si>
  <si>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</si>
  <si>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</si>
  <si>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</si>
  <si>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</si>
  <si>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</si>
  <si>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</si>
  <si>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</si>
  <si>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 xml:space="preserve">2.7.Подпрограмма «Развитие градостроительной деятельности  поселения» </t>
  </si>
  <si>
    <t>0412</t>
  </si>
  <si>
    <t>16 7 01 90850</t>
  </si>
  <si>
    <t>16 8 00 00000</t>
  </si>
  <si>
    <t>0203</t>
  </si>
  <si>
    <t>16 9 01 90410</t>
  </si>
  <si>
    <t>0409</t>
  </si>
  <si>
    <t>19 3 00 00000</t>
  </si>
  <si>
    <t>0503</t>
  </si>
  <si>
    <t>19 4 01 90600</t>
  </si>
  <si>
    <t>19 5 01 91220</t>
  </si>
  <si>
    <t>19 6 01 90700</t>
  </si>
  <si>
    <t>19 7 01 88690</t>
  </si>
  <si>
    <t xml:space="preserve">3.7.Подпрограмма «Осуществление муниципального земельного контроля  в границах поселения» </t>
  </si>
  <si>
    <t>0107</t>
  </si>
  <si>
    <t>16 3 01 90200</t>
  </si>
  <si>
    <t>16 5 01 91430</t>
  </si>
  <si>
    <t>0502</t>
  </si>
  <si>
    <t>99 1 01 92070</t>
  </si>
  <si>
    <t>1101</t>
  </si>
  <si>
    <t>11 1 00 00000</t>
  </si>
  <si>
    <t>19 2 00 00000</t>
  </si>
  <si>
    <t>2.7.Подпрограмма  «Финансовое обеспечение  муниципальных образований Воронежской области для исполнения переданных полномочий»</t>
  </si>
  <si>
    <t xml:space="preserve">3.6.Подпрограмма «Осуществление муниципального земельного контроля в границах поселения»  </t>
  </si>
  <si>
    <t>19 6 01 88690</t>
  </si>
  <si>
    <t>3.7. Подпрограмма «Реконструкция, ремонт сетей и объектов водоснабжения»</t>
  </si>
  <si>
    <t>19 7 01 90500</t>
  </si>
  <si>
    <t xml:space="preserve">3.8.Подпрограмма «Благоустройство мест массового отдыха»  </t>
  </si>
  <si>
    <t>19 8 01 90520</t>
  </si>
  <si>
    <t>3.9.Подпрограмма «Развитие градостроительной  деятельности поселения»</t>
  </si>
  <si>
    <t>19 9 01 90850</t>
  </si>
  <si>
    <t>05 0 00 00000</t>
  </si>
  <si>
    <t>05 1 01 90390</t>
  </si>
  <si>
    <t>16 7 00 00000</t>
  </si>
  <si>
    <t>19 8 00 00000</t>
  </si>
  <si>
    <t>24 0 00 00000</t>
  </si>
  <si>
    <t>3.5. Подпрограмма «Повышение энергетической эффективности и сокращение энергетических издержек в учреждениях поселения»</t>
  </si>
  <si>
    <t>УУР</t>
  </si>
  <si>
    <t>24 2 01 81290</t>
  </si>
  <si>
    <t>Доходы</t>
  </si>
  <si>
    <t>Безвозмездные</t>
  </si>
  <si>
    <t>Дефицит</t>
  </si>
  <si>
    <t>ФБ</t>
  </si>
  <si>
    <t>19 4 01 S8530</t>
  </si>
  <si>
    <t xml:space="preserve"> сельского поселения 2022 год</t>
  </si>
  <si>
    <t xml:space="preserve">ОБ </t>
  </si>
  <si>
    <t>соф.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</si>
  <si>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</si>
  <si>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</si>
  <si>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2.9.Подпрограмма «Обеспечение условий для развития на территории поселения физической культуры и массового спорта»</t>
  </si>
  <si>
    <t xml:space="preserve">3.6. Подпрограмма  «Озеленение территории поселения»  </t>
  </si>
  <si>
    <t>2.3.Подпрограмма «Обеспечение реализации Муниципальной Программы»</t>
  </si>
  <si>
    <t>4. Муниципальная Программа «Использование и охрана земель на территории Бодеевского сельского поселения»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</si>
  <si>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</si>
  <si>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</si>
  <si>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4.1.Подпрограмма «Повышение эффективности использования и охраны земель»</t>
  </si>
  <si>
    <t>5.2.Подпрограмма  «Капитальный ремонт и ремонт автомобильных дорог общего пользования местного значения на территории  Бодеевского сельского поселения»</t>
  </si>
  <si>
    <t>4. Муниципальная Программа «Использование и охрана земель на территории Копанищенского сельского поселения»</t>
  </si>
  <si>
    <t>4.1.Подпрограмма  «Повышение эффективности использования и охраны земель»</t>
  </si>
  <si>
    <t>Внебюджет</t>
  </si>
  <si>
    <t>19 4 01 00000</t>
  </si>
  <si>
    <t xml:space="preserve">ОБ                                          </t>
  </si>
  <si>
    <t>19 3 01 L5760</t>
  </si>
  <si>
    <t>АПК</t>
  </si>
  <si>
    <t>Ремонт и благоустройство  воинских захоронений</t>
  </si>
  <si>
    <t>16 7 01 S8460</t>
  </si>
  <si>
    <t>Расходы с УУР</t>
  </si>
  <si>
    <t>внеб.</t>
  </si>
  <si>
    <t>обустройство парка</t>
  </si>
  <si>
    <t>обустройство детской площадки в парке</t>
  </si>
  <si>
    <t>193 01 S0800</t>
  </si>
  <si>
    <t>193 01 90800</t>
  </si>
  <si>
    <t>16 3 01 20540</t>
  </si>
  <si>
    <t>11 1 01 20540</t>
  </si>
  <si>
    <t>СФ</t>
  </si>
  <si>
    <t xml:space="preserve">5.2.Подпрограмма «Капитальный ремонт и ремонт автомобильных дорог общего пользования местного значения на территории  Копанищенского сельского поселения»              </t>
  </si>
  <si>
    <r>
      <t xml:space="preserve">2.1. Подпрограмма «Функционирование высшего должностного лица местной администрации»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</t>
    </r>
  </si>
  <si>
    <t>19 4 00 00000</t>
  </si>
  <si>
    <t>Исполнение</t>
  </si>
  <si>
    <t xml:space="preserve">16 3 01 S8620 </t>
  </si>
  <si>
    <t>2.6.Подпрограмма  «Социальная поддержка граждан»</t>
  </si>
  <si>
    <t>16 6 00 00000</t>
  </si>
  <si>
    <t>ОТЧЕТ</t>
  </si>
  <si>
    <t>об исполнении муниципальных программ</t>
  </si>
  <si>
    <t>Копанищенского сельского поселения</t>
  </si>
  <si>
    <t xml:space="preserve"> за 1 квартал 2023 год</t>
  </si>
  <si>
    <t>19 5 00 00000</t>
  </si>
  <si>
    <t>19 6 00 00000</t>
  </si>
  <si>
    <t>19 7 00 00000</t>
  </si>
  <si>
    <t>19 9 00 00000</t>
  </si>
  <si>
    <t>Глава Копанищенского сельского поселения                                        А.М.Кетов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</si>
</sst>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2" borderId="0" xfId="0" applyFill="1"/>
    <xf numFmtId="0" fontId="4" fillId="2" borderId="0" xfId="0" applyFont="1" applyFill="1"/>
    <xf numFmtId="49" fontId="6" fillId="2" borderId="5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6" xfId="0" applyBorder="1" applyAlignment="1">
      <alignment vertical="center"/>
    </xf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6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10" fillId="2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wrapText="1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49" fontId="0" fillId="0" borderId="0" xfId="0" applyNumberFormat="1"/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6" fillId="0" borderId="1" xfId="0" applyFont="1" applyBorder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49" fontId="9" fillId="2" borderId="5" xfId="0" applyNumberFormat="1" applyFont="1" applyFill="1" applyBorder="1" applyAlignment="1">
      <alignment horizontal="center" wrapText="1"/>
    </xf>
    <xf numFmtId="3" fontId="10" fillId="2" borderId="5" xfId="0" applyNumberFormat="1" applyFont="1" applyFill="1" applyBorder="1" applyAlignment="1">
      <alignment horizontal="center" wrapText="1"/>
    </xf>
    <xf numFmtId="3" fontId="6" fillId="2" borderId="5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wrapText="1"/>
    </xf>
    <xf numFmtId="0" fontId="0" fillId="0" borderId="7" xfId="0" applyBorder="1"/>
    <xf numFmtId="0" fontId="7" fillId="2" borderId="4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1" xfId="0" applyBorder="1"/>
    <xf numFmtId="0" fontId="8" fillId="3" borderId="1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49" fontId="6" fillId="4" borderId="2" xfId="0" applyNumberFormat="1" applyFont="1" applyFill="1" applyBorder="1" applyAlignment="1">
      <alignment horizontal="center" wrapText="1"/>
    </xf>
    <xf numFmtId="49" fontId="6" fillId="4" borderId="5" xfId="0" applyNumberFormat="1" applyFont="1" applyFill="1" applyBorder="1" applyAlignment="1">
      <alignment horizontal="center" wrapText="1"/>
    </xf>
    <xf numFmtId="0" fontId="13" fillId="2" borderId="6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5" fontId="8" fillId="3" borderId="1" xfId="0" applyNumberFormat="1" applyFont="1" applyFill="1" applyBorder="1" applyAlignment="1">
      <alignment horizontal="right"/>
    </xf>
    <xf numFmtId="165" fontId="10" fillId="3" borderId="1" xfId="0" applyNumberFormat="1" applyFont="1" applyFill="1" applyBorder="1" applyAlignment="1">
      <alignment horizontal="right"/>
    </xf>
    <xf numFmtId="165" fontId="0" fillId="0" borderId="0" xfId="0" applyNumberFormat="1"/>
    <xf numFmtId="165" fontId="10" fillId="2" borderId="1" xfId="0" applyNumberFormat="1" applyFont="1" applyFill="1" applyBorder="1" applyAlignment="1">
      <alignment horizontal="right"/>
    </xf>
    <xf numFmtId="165" fontId="8" fillId="2" borderId="1" xfId="0" applyNumberFormat="1" applyFont="1" applyFill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165" fontId="16" fillId="0" borderId="0" xfId="0" applyNumberFormat="1" applyFont="1"/>
    <xf numFmtId="165" fontId="12" fillId="0" borderId="6" xfId="0" applyNumberFormat="1" applyFont="1" applyBorder="1" applyAlignment="1">
      <alignment vertical="center"/>
    </xf>
    <xf numFmtId="165" fontId="12" fillId="2" borderId="0" xfId="0" applyNumberFormat="1" applyFont="1" applyFill="1"/>
    <xf numFmtId="165" fontId="13" fillId="2" borderId="0" xfId="0" applyNumberFormat="1" applyFont="1" applyFill="1"/>
    <xf numFmtId="165" fontId="16" fillId="0" borderId="0" xfId="0" applyNumberFormat="1" applyFont="1" applyAlignment="1">
      <alignment vertical="center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165" fontId="17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11" fillId="2" borderId="1" xfId="0" applyFont="1" applyFill="1" applyBorder="1" applyAlignment="1">
      <alignment wrapText="1"/>
    </xf>
    <xf numFmtId="49" fontId="18" fillId="2" borderId="3" xfId="0" applyNumberFormat="1" applyFont="1" applyFill="1" applyBorder="1" applyAlignment="1">
      <alignment horizontal="right" wrapText="1"/>
    </xf>
    <xf numFmtId="49" fontId="18" fillId="2" borderId="1" xfId="0" applyNumberFormat="1" applyFont="1" applyFill="1" applyBorder="1" applyAlignment="1">
      <alignment horizontal="right" wrapText="1"/>
    </xf>
    <xf numFmtId="49" fontId="18" fillId="0" borderId="1" xfId="0" applyNumberFormat="1" applyFont="1" applyBorder="1" applyAlignment="1">
      <alignment horizontal="right"/>
    </xf>
    <xf numFmtId="49" fontId="18" fillId="2" borderId="2" xfId="0" applyNumberFormat="1" applyFont="1" applyFill="1" applyBorder="1" applyAlignment="1">
      <alignment horizontal="right" wrapText="1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49" fontId="19" fillId="2" borderId="3" xfId="0" applyNumberFormat="1" applyFont="1" applyFill="1" applyBorder="1" applyAlignment="1">
      <alignment horizontal="right" wrapText="1"/>
    </xf>
    <xf numFmtId="49" fontId="19" fillId="2" borderId="1" xfId="0" applyNumberFormat="1" applyFont="1" applyFill="1" applyBorder="1" applyAlignment="1">
      <alignment horizontal="right" wrapText="1"/>
    </xf>
    <xf numFmtId="49" fontId="0" fillId="0" borderId="1" xfId="0" applyNumberFormat="1" applyFont="1" applyBorder="1" applyAlignment="1">
      <alignment horizontal="right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164" fontId="2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7" fillId="3" borderId="3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0" fontId="5" fillId="0" borderId="0" xfId="0" applyFont="1"/>
    <xf numFmtId="0" fontId="5" fillId="0" borderId="5" xfId="0" applyFont="1" applyBorder="1"/>
    <xf numFmtId="0" fontId="2" fillId="0" borderId="0" xfId="0" applyFont="1" applyAlignment="1"/>
    <xf numFmtId="165" fontId="10" fillId="2" borderId="1" xfId="0" applyNumberFormat="1" applyFont="1" applyFill="1" applyBorder="1" applyAlignment="1">
      <alignment horizontal="right"/>
    </xf>
    <xf numFmtId="165" fontId="8" fillId="2" borderId="1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49" fontId="7" fillId="2" borderId="2" xfId="0" applyNumberFormat="1" applyFont="1" applyFill="1" applyBorder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00"/>
      <color rgb="FFCCFFCC"/>
      <color rgb="FF66FFFF"/>
      <color rgb="FF00FFFF"/>
      <color rgb="FFFF9933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87"/>
  <sheetViews>
    <sheetView topLeftCell="A61" zoomScale="78" zoomScaleNormal="78" zoomScaleSheetLayoutView="148" workbookViewId="0">
      <selection activeCell="H72" sqref="H72"/>
    </sheetView>
  </sheetViews>
  <sheetFormatPr defaultRowHeight="15" x14ac:dyDescent="0.25"/>
  <cols>
    <col min="1" max="1" width="5" style="20" customWidth="1"/>
    <col min="2" max="2" width="96.85546875" customWidth="1"/>
    <col min="3" max="3" width="6.5703125" customWidth="1"/>
    <col min="4" max="4" width="7.7109375" style="3" customWidth="1"/>
    <col min="5" max="5" width="20.28515625" style="4" customWidth="1"/>
    <col min="6" max="6" width="10.28515625" style="3" customWidth="1"/>
    <col min="7" max="7" width="12.140625" style="4" customWidth="1"/>
    <col min="8" max="8" width="11.7109375" customWidth="1"/>
    <col min="9" max="9" width="12" customWidth="1"/>
    <col min="10" max="10" width="6.42578125" customWidth="1"/>
    <col min="11" max="14" width="8.85546875"/>
  </cols>
  <sheetData>
    <row r="1" spans="2:9" x14ac:dyDescent="0.25">
      <c r="B1" s="142" t="s">
        <v>34</v>
      </c>
      <c r="C1" s="142"/>
      <c r="D1" s="142"/>
      <c r="E1" s="142"/>
      <c r="F1" s="142"/>
      <c r="G1" s="142"/>
    </row>
    <row r="2" spans="2:9" ht="18.75" customHeight="1" x14ac:dyDescent="0.25">
      <c r="B2" s="142"/>
      <c r="C2" s="142"/>
      <c r="D2" s="142"/>
      <c r="E2" s="142"/>
      <c r="F2" s="142"/>
      <c r="G2" s="142"/>
      <c r="H2" s="2"/>
    </row>
    <row r="3" spans="2:9" ht="18.75" x14ac:dyDescent="0.3">
      <c r="B3" s="146" t="s">
        <v>93</v>
      </c>
      <c r="C3" s="146"/>
      <c r="D3" s="146"/>
      <c r="E3" s="146"/>
      <c r="F3" s="146"/>
      <c r="G3" s="146"/>
    </row>
    <row r="4" spans="2:9" ht="18.75" x14ac:dyDescent="0.3">
      <c r="B4" s="6"/>
      <c r="C4" s="6"/>
      <c r="D4" s="7"/>
      <c r="E4" s="10"/>
      <c r="F4" s="7"/>
      <c r="G4" s="6">
        <v>2022</v>
      </c>
      <c r="H4" s="6">
        <v>2023</v>
      </c>
      <c r="I4" s="6">
        <v>2024</v>
      </c>
    </row>
    <row r="5" spans="2:9" ht="15.75" x14ac:dyDescent="0.25">
      <c r="B5" s="39" t="s">
        <v>0</v>
      </c>
      <c r="C5" s="39"/>
      <c r="D5" s="40" t="s">
        <v>32</v>
      </c>
      <c r="E5" s="16" t="s">
        <v>13</v>
      </c>
      <c r="F5" s="40" t="s">
        <v>33</v>
      </c>
      <c r="G5" s="16" t="s">
        <v>1</v>
      </c>
      <c r="H5" s="16" t="s">
        <v>1</v>
      </c>
      <c r="I5" s="16" t="s">
        <v>1</v>
      </c>
    </row>
    <row r="6" spans="2:9" ht="15.75" x14ac:dyDescent="0.25">
      <c r="B6" s="23" t="s">
        <v>2</v>
      </c>
      <c r="C6" s="23"/>
      <c r="D6" s="24"/>
      <c r="E6" s="25" t="s">
        <v>28</v>
      </c>
      <c r="F6" s="26"/>
      <c r="G6" s="63">
        <f>G7</f>
        <v>1570.5</v>
      </c>
      <c r="H6" s="63">
        <f t="shared" ref="H6:I6" si="0">H7</f>
        <v>1632.6</v>
      </c>
      <c r="I6" s="63">
        <f t="shared" si="0"/>
        <v>1614.7</v>
      </c>
    </row>
    <row r="7" spans="2:9" ht="15" customHeight="1" x14ac:dyDescent="0.25">
      <c r="B7" s="148" t="s">
        <v>3</v>
      </c>
      <c r="C7" s="21"/>
      <c r="D7" s="140"/>
      <c r="E7" s="131" t="s">
        <v>69</v>
      </c>
      <c r="F7" s="129"/>
      <c r="G7" s="126">
        <f>G9+G10+G11</f>
        <v>1570.5</v>
      </c>
      <c r="H7" s="126">
        <f>H9+H10+H11</f>
        <v>1632.6</v>
      </c>
      <c r="I7" s="126">
        <f>I9+I10+I11</f>
        <v>1614.7</v>
      </c>
    </row>
    <row r="8" spans="2:9" ht="24" customHeight="1" x14ac:dyDescent="0.25">
      <c r="B8" s="148"/>
      <c r="C8" s="22"/>
      <c r="D8" s="141"/>
      <c r="E8" s="132"/>
      <c r="F8" s="130"/>
      <c r="G8" s="126"/>
      <c r="H8" s="126"/>
      <c r="I8" s="126"/>
    </row>
    <row r="9" spans="2:9" ht="15.75" x14ac:dyDescent="0.25">
      <c r="B9" s="27"/>
      <c r="C9" s="27"/>
      <c r="D9" s="24" t="s">
        <v>35</v>
      </c>
      <c r="E9" s="16" t="s">
        <v>15</v>
      </c>
      <c r="F9" s="28">
        <v>100</v>
      </c>
      <c r="G9" s="60">
        <v>1252.5</v>
      </c>
      <c r="H9" s="60">
        <v>1302.5999999999999</v>
      </c>
      <c r="I9" s="60">
        <v>1354.7</v>
      </c>
    </row>
    <row r="10" spans="2:9" ht="15.75" x14ac:dyDescent="0.25">
      <c r="B10" s="27"/>
      <c r="C10" s="27"/>
      <c r="D10" s="24" t="s">
        <v>35</v>
      </c>
      <c r="E10" s="16" t="s">
        <v>15</v>
      </c>
      <c r="F10" s="28">
        <v>200</v>
      </c>
      <c r="G10" s="60">
        <v>318</v>
      </c>
      <c r="H10" s="60">
        <v>330</v>
      </c>
      <c r="I10" s="60">
        <v>260</v>
      </c>
    </row>
    <row r="11" spans="2:9" ht="15.75" x14ac:dyDescent="0.25">
      <c r="B11" s="21"/>
      <c r="C11" s="21"/>
      <c r="D11" s="24" t="s">
        <v>35</v>
      </c>
      <c r="E11" s="16" t="s">
        <v>15</v>
      </c>
      <c r="F11" s="28">
        <v>800</v>
      </c>
      <c r="G11" s="60"/>
      <c r="H11" s="60"/>
      <c r="I11" s="60"/>
    </row>
    <row r="12" spans="2:9" ht="15.75" x14ac:dyDescent="0.25">
      <c r="B12" s="29" t="s">
        <v>4</v>
      </c>
      <c r="C12" s="29"/>
      <c r="D12" s="24"/>
      <c r="E12" s="25" t="s">
        <v>16</v>
      </c>
      <c r="F12" s="26"/>
      <c r="G12" s="63">
        <f>G13+G14+G19+G25+G32+G36+G37+G41+G44</f>
        <v>4236.5999999999995</v>
      </c>
      <c r="H12" s="63">
        <f>H13+H14+H19+H25+H32+H36+H37+H41+H44</f>
        <v>4443.1000000000004</v>
      </c>
      <c r="I12" s="63">
        <f>I13+I14+I19+I25+I32+I36+I37+I41+I44</f>
        <v>4238.3999999999996</v>
      </c>
    </row>
    <row r="13" spans="2:9" ht="31.5" x14ac:dyDescent="0.25">
      <c r="B13" s="30" t="s">
        <v>29</v>
      </c>
      <c r="C13" s="30"/>
      <c r="D13" s="24" t="s">
        <v>36</v>
      </c>
      <c r="E13" s="16" t="s">
        <v>17</v>
      </c>
      <c r="F13" s="28">
        <v>100</v>
      </c>
      <c r="G13" s="60">
        <v>722</v>
      </c>
      <c r="H13" s="60">
        <v>722</v>
      </c>
      <c r="I13" s="60">
        <v>722</v>
      </c>
    </row>
    <row r="14" spans="2:9" ht="15" customHeight="1" x14ac:dyDescent="0.25">
      <c r="B14" s="143" t="s">
        <v>5</v>
      </c>
      <c r="C14" s="21"/>
      <c r="D14" s="127"/>
      <c r="E14" s="131" t="s">
        <v>39</v>
      </c>
      <c r="F14" s="129"/>
      <c r="G14" s="126">
        <f>G16+G17+G18</f>
        <v>1160.3</v>
      </c>
      <c r="H14" s="126">
        <f>H16+H17+H18</f>
        <v>1209</v>
      </c>
      <c r="I14" s="126">
        <f>I16+I17+I18</f>
        <v>1209</v>
      </c>
    </row>
    <row r="15" spans="2:9" ht="15" customHeight="1" x14ac:dyDescent="0.25">
      <c r="B15" s="144"/>
      <c r="C15" s="22"/>
      <c r="D15" s="128"/>
      <c r="E15" s="132"/>
      <c r="F15" s="130"/>
      <c r="G15" s="126"/>
      <c r="H15" s="126"/>
      <c r="I15" s="126"/>
    </row>
    <row r="16" spans="2:9" ht="15.75" x14ac:dyDescent="0.25">
      <c r="B16" s="22"/>
      <c r="C16" s="22"/>
      <c r="D16" s="72" t="s">
        <v>37</v>
      </c>
      <c r="E16" s="16" t="s">
        <v>18</v>
      </c>
      <c r="F16" s="28">
        <v>100</v>
      </c>
      <c r="G16" s="60">
        <v>379</v>
      </c>
      <c r="H16" s="60">
        <v>379</v>
      </c>
      <c r="I16" s="60">
        <v>379</v>
      </c>
    </row>
    <row r="17" spans="2:9" ht="15.75" x14ac:dyDescent="0.25">
      <c r="B17" s="22"/>
      <c r="C17" s="22"/>
      <c r="D17" s="72" t="s">
        <v>37</v>
      </c>
      <c r="E17" s="16" t="s">
        <v>18</v>
      </c>
      <c r="F17" s="28">
        <v>200</v>
      </c>
      <c r="G17" s="60">
        <v>779.8</v>
      </c>
      <c r="H17" s="60">
        <v>829</v>
      </c>
      <c r="I17" s="60">
        <v>829</v>
      </c>
    </row>
    <row r="18" spans="2:9" ht="15.75" x14ac:dyDescent="0.25">
      <c r="B18" s="22"/>
      <c r="C18" s="22"/>
      <c r="D18" s="72" t="s">
        <v>37</v>
      </c>
      <c r="E18" s="16" t="s">
        <v>18</v>
      </c>
      <c r="F18" s="28">
        <v>800</v>
      </c>
      <c r="G18" s="60">
        <v>1.5</v>
      </c>
      <c r="H18" s="60">
        <v>1</v>
      </c>
      <c r="I18" s="60">
        <v>1</v>
      </c>
    </row>
    <row r="19" spans="2:9" ht="15" customHeight="1" x14ac:dyDescent="0.25">
      <c r="B19" s="147" t="s">
        <v>6</v>
      </c>
      <c r="C19" s="31"/>
      <c r="D19" s="127"/>
      <c r="E19" s="131" t="s">
        <v>38</v>
      </c>
      <c r="F19" s="129"/>
      <c r="G19" s="126">
        <f>G21+G22+G24+G23</f>
        <v>1805.1</v>
      </c>
      <c r="H19" s="126">
        <f t="shared" ref="H19:I19" si="1">H21+H22+H24+H23</f>
        <v>1969.5</v>
      </c>
      <c r="I19" s="126">
        <f t="shared" si="1"/>
        <v>1898.5</v>
      </c>
    </row>
    <row r="20" spans="2:9" ht="15" customHeight="1" x14ac:dyDescent="0.25">
      <c r="B20" s="147"/>
      <c r="C20" s="42"/>
      <c r="D20" s="128"/>
      <c r="E20" s="132"/>
      <c r="F20" s="130"/>
      <c r="G20" s="126"/>
      <c r="H20" s="126"/>
      <c r="I20" s="126"/>
    </row>
    <row r="21" spans="2:9" ht="15.75" x14ac:dyDescent="0.25">
      <c r="B21" s="30"/>
      <c r="C21" s="30"/>
      <c r="D21" s="24" t="s">
        <v>40</v>
      </c>
      <c r="E21" s="16" t="s">
        <v>30</v>
      </c>
      <c r="F21" s="28">
        <v>100</v>
      </c>
      <c r="G21" s="60">
        <v>1473.1</v>
      </c>
      <c r="H21" s="60">
        <v>1492.2</v>
      </c>
      <c r="I21" s="60">
        <v>1511.6</v>
      </c>
    </row>
    <row r="22" spans="2:9" ht="15.75" x14ac:dyDescent="0.25">
      <c r="B22" s="30"/>
      <c r="C22" s="30"/>
      <c r="D22" s="24" t="s">
        <v>40</v>
      </c>
      <c r="E22" s="16" t="s">
        <v>30</v>
      </c>
      <c r="F22" s="28">
        <v>200</v>
      </c>
      <c r="G22" s="60">
        <v>324.5</v>
      </c>
      <c r="H22" s="60">
        <v>477.3</v>
      </c>
      <c r="I22" s="60">
        <v>386.9</v>
      </c>
    </row>
    <row r="23" spans="2:9" ht="15.75" x14ac:dyDescent="0.25">
      <c r="B23" s="30"/>
      <c r="C23" s="30"/>
      <c r="D23" s="24" t="s">
        <v>40</v>
      </c>
      <c r="E23" s="16" t="s">
        <v>30</v>
      </c>
      <c r="F23" s="28">
        <v>800</v>
      </c>
      <c r="G23" s="60">
        <v>7.5</v>
      </c>
      <c r="H23" s="60"/>
      <c r="I23" s="60"/>
    </row>
    <row r="24" spans="2:9" ht="15.75" x14ac:dyDescent="0.25">
      <c r="B24" s="30"/>
      <c r="C24" s="30"/>
      <c r="D24" s="24" t="s">
        <v>40</v>
      </c>
      <c r="E24" s="16" t="s">
        <v>41</v>
      </c>
      <c r="F24" s="28">
        <v>800</v>
      </c>
      <c r="G24" s="60"/>
      <c r="H24" s="60"/>
      <c r="I24" s="60"/>
    </row>
    <row r="25" spans="2:9" ht="15" customHeight="1" x14ac:dyDescent="0.25">
      <c r="B25" s="147" t="s">
        <v>7</v>
      </c>
      <c r="C25" s="31"/>
      <c r="D25" s="127"/>
      <c r="E25" s="131" t="s">
        <v>42</v>
      </c>
      <c r="F25" s="129"/>
      <c r="G25" s="126">
        <f>G28+G29+G30+G31</f>
        <v>124</v>
      </c>
      <c r="H25" s="126">
        <f t="shared" ref="H25:I25" si="2">H28+H29+H30+H31</f>
        <v>124</v>
      </c>
      <c r="I25" s="126">
        <f t="shared" si="2"/>
        <v>124</v>
      </c>
    </row>
    <row r="26" spans="2:9" ht="15" customHeight="1" x14ac:dyDescent="0.25">
      <c r="B26" s="147"/>
      <c r="C26" s="44"/>
      <c r="D26" s="137"/>
      <c r="E26" s="138"/>
      <c r="F26" s="139"/>
      <c r="G26" s="126"/>
      <c r="H26" s="126"/>
      <c r="I26" s="126"/>
    </row>
    <row r="27" spans="2:9" ht="15" customHeight="1" x14ac:dyDescent="0.25">
      <c r="B27" s="147"/>
      <c r="C27" s="42"/>
      <c r="D27" s="128"/>
      <c r="E27" s="132"/>
      <c r="F27" s="130"/>
      <c r="G27" s="126"/>
      <c r="H27" s="126"/>
      <c r="I27" s="126"/>
    </row>
    <row r="28" spans="2:9" ht="15.75" x14ac:dyDescent="0.25">
      <c r="B28" s="31"/>
      <c r="C28" s="31"/>
      <c r="D28" s="71" t="s">
        <v>43</v>
      </c>
      <c r="E28" s="16" t="s">
        <v>19</v>
      </c>
      <c r="F28" s="73">
        <v>800</v>
      </c>
      <c r="G28" s="60">
        <v>1</v>
      </c>
      <c r="H28" s="60">
        <v>1</v>
      </c>
      <c r="I28" s="60">
        <v>1</v>
      </c>
    </row>
    <row r="29" spans="2:9" ht="15.75" x14ac:dyDescent="0.25">
      <c r="B29" s="31"/>
      <c r="C29" s="31"/>
      <c r="D29" s="71" t="s">
        <v>44</v>
      </c>
      <c r="E29" s="16" t="s">
        <v>21</v>
      </c>
      <c r="F29" s="73">
        <v>700</v>
      </c>
      <c r="G29" s="60">
        <v>1</v>
      </c>
      <c r="H29" s="60">
        <v>1</v>
      </c>
      <c r="I29" s="60">
        <v>1</v>
      </c>
    </row>
    <row r="30" spans="2:9" ht="15.75" x14ac:dyDescent="0.25">
      <c r="B30" s="31"/>
      <c r="C30" s="31"/>
      <c r="D30" s="71" t="s">
        <v>37</v>
      </c>
      <c r="E30" s="16" t="s">
        <v>20</v>
      </c>
      <c r="F30" s="73">
        <v>500</v>
      </c>
      <c r="G30" s="60">
        <v>121</v>
      </c>
      <c r="H30" s="60">
        <v>121</v>
      </c>
      <c r="I30" s="60">
        <v>121</v>
      </c>
    </row>
    <row r="31" spans="2:9" ht="15.75" x14ac:dyDescent="0.25">
      <c r="B31" s="31"/>
      <c r="C31" s="31"/>
      <c r="D31" s="71" t="s">
        <v>50</v>
      </c>
      <c r="E31" s="16" t="s">
        <v>20</v>
      </c>
      <c r="F31" s="73">
        <v>500</v>
      </c>
      <c r="G31" s="60">
        <v>1</v>
      </c>
      <c r="H31" s="60">
        <v>1</v>
      </c>
      <c r="I31" s="60">
        <v>1</v>
      </c>
    </row>
    <row r="32" spans="2:9" ht="15" customHeight="1" x14ac:dyDescent="0.25">
      <c r="B32" s="143" t="s">
        <v>96</v>
      </c>
      <c r="C32" s="21"/>
      <c r="D32" s="127"/>
      <c r="E32" s="131" t="s">
        <v>45</v>
      </c>
      <c r="F32" s="129"/>
      <c r="G32" s="126">
        <f>G34+G35</f>
        <v>148</v>
      </c>
      <c r="H32" s="126">
        <f>H34+H35</f>
        <v>128</v>
      </c>
      <c r="I32" s="126">
        <f>I34+I35</f>
        <v>38</v>
      </c>
    </row>
    <row r="33" spans="2:9" ht="18.600000000000001" customHeight="1" x14ac:dyDescent="0.25">
      <c r="B33" s="144"/>
      <c r="C33" s="22"/>
      <c r="D33" s="128"/>
      <c r="E33" s="132"/>
      <c r="F33" s="130"/>
      <c r="G33" s="126"/>
      <c r="H33" s="126"/>
      <c r="I33" s="126"/>
    </row>
    <row r="34" spans="2:9" ht="15.75" x14ac:dyDescent="0.25">
      <c r="B34" s="22"/>
      <c r="C34" s="22"/>
      <c r="D34" s="72" t="s">
        <v>46</v>
      </c>
      <c r="E34" s="16" t="s">
        <v>65</v>
      </c>
      <c r="F34" s="74">
        <v>200</v>
      </c>
      <c r="G34" s="60">
        <v>28</v>
      </c>
      <c r="H34" s="60">
        <v>28</v>
      </c>
      <c r="I34" s="60">
        <v>28</v>
      </c>
    </row>
    <row r="35" spans="2:9" ht="15.75" x14ac:dyDescent="0.25">
      <c r="B35" s="22"/>
      <c r="C35" s="22"/>
      <c r="D35" s="72" t="s">
        <v>47</v>
      </c>
      <c r="E35" s="16" t="s">
        <v>22</v>
      </c>
      <c r="F35" s="74">
        <v>200</v>
      </c>
      <c r="G35" s="60">
        <v>120</v>
      </c>
      <c r="H35" s="60">
        <v>100</v>
      </c>
      <c r="I35" s="60">
        <v>10</v>
      </c>
    </row>
    <row r="36" spans="2:9" ht="15.75" x14ac:dyDescent="0.25">
      <c r="B36" s="30" t="s">
        <v>97</v>
      </c>
      <c r="C36" s="30"/>
      <c r="D36" s="24" t="s">
        <v>48</v>
      </c>
      <c r="E36" s="16" t="s">
        <v>23</v>
      </c>
      <c r="F36" s="28">
        <v>300</v>
      </c>
      <c r="G36" s="60">
        <v>76</v>
      </c>
      <c r="H36" s="60">
        <v>79</v>
      </c>
      <c r="I36" s="60">
        <v>82</v>
      </c>
    </row>
    <row r="37" spans="2:9" ht="15.75" x14ac:dyDescent="0.25">
      <c r="B37" s="30" t="s">
        <v>49</v>
      </c>
      <c r="C37" s="30"/>
      <c r="D37" s="24"/>
      <c r="E37" s="16" t="s">
        <v>82</v>
      </c>
      <c r="F37" s="28"/>
      <c r="G37" s="64">
        <f>G38+G39+G40</f>
        <v>67.7</v>
      </c>
      <c r="H37" s="64">
        <f t="shared" ref="H37:I37" si="3">H38+H39+H40</f>
        <v>75</v>
      </c>
      <c r="I37" s="64">
        <f t="shared" si="3"/>
        <v>50</v>
      </c>
    </row>
    <row r="38" spans="2:9" ht="15.75" x14ac:dyDescent="0.25">
      <c r="B38" s="30"/>
      <c r="C38" s="30"/>
      <c r="D38" s="24" t="s">
        <v>50</v>
      </c>
      <c r="E38" s="16" t="s">
        <v>51</v>
      </c>
      <c r="F38" s="28">
        <v>200</v>
      </c>
      <c r="G38" s="60">
        <v>32.299999999999997</v>
      </c>
      <c r="H38" s="60">
        <v>75</v>
      </c>
      <c r="I38" s="60">
        <v>50</v>
      </c>
    </row>
    <row r="39" spans="2:9" ht="15.75" x14ac:dyDescent="0.25">
      <c r="B39" s="50"/>
      <c r="C39" s="32" t="s">
        <v>94</v>
      </c>
      <c r="D39" s="24" t="s">
        <v>50</v>
      </c>
      <c r="E39" s="16" t="s">
        <v>114</v>
      </c>
      <c r="F39" s="28">
        <v>200</v>
      </c>
      <c r="G39" s="60">
        <v>17.7</v>
      </c>
      <c r="H39" s="60"/>
      <c r="I39" s="60"/>
    </row>
    <row r="40" spans="2:9" ht="15.75" x14ac:dyDescent="0.25">
      <c r="B40" s="50"/>
      <c r="C40" s="41" t="s">
        <v>95</v>
      </c>
      <c r="D40" s="24" t="s">
        <v>50</v>
      </c>
      <c r="E40" s="16" t="s">
        <v>114</v>
      </c>
      <c r="F40" s="28">
        <v>200</v>
      </c>
      <c r="G40" s="60">
        <v>17.7</v>
      </c>
      <c r="H40" s="60"/>
      <c r="I40" s="60"/>
    </row>
    <row r="41" spans="2:9" ht="31.5" x14ac:dyDescent="0.25">
      <c r="B41" s="30" t="s">
        <v>14</v>
      </c>
      <c r="C41" s="30"/>
      <c r="D41" s="24"/>
      <c r="E41" s="16" t="s">
        <v>52</v>
      </c>
      <c r="F41" s="28"/>
      <c r="G41" s="64">
        <f>G42+G43</f>
        <v>93.5</v>
      </c>
      <c r="H41" s="64">
        <f>H42+H43</f>
        <v>96.600000000000009</v>
      </c>
      <c r="I41" s="64">
        <f>I42+I43</f>
        <v>99.9</v>
      </c>
    </row>
    <row r="42" spans="2:9" ht="15.75" x14ac:dyDescent="0.25">
      <c r="B42" s="50"/>
      <c r="C42" s="17" t="s">
        <v>91</v>
      </c>
      <c r="D42" s="24" t="s">
        <v>53</v>
      </c>
      <c r="E42" s="16" t="s">
        <v>24</v>
      </c>
      <c r="F42" s="28">
        <v>100</v>
      </c>
      <c r="G42" s="60">
        <v>86.9</v>
      </c>
      <c r="H42" s="60">
        <v>86.9</v>
      </c>
      <c r="I42" s="60">
        <v>86.9</v>
      </c>
    </row>
    <row r="43" spans="2:9" ht="15.75" x14ac:dyDescent="0.25">
      <c r="B43" s="50"/>
      <c r="C43" s="17" t="s">
        <v>91</v>
      </c>
      <c r="D43" s="24" t="s">
        <v>53</v>
      </c>
      <c r="E43" s="16" t="s">
        <v>24</v>
      </c>
      <c r="F43" s="28">
        <v>200</v>
      </c>
      <c r="G43" s="60">
        <v>6.6</v>
      </c>
      <c r="H43" s="60">
        <v>9.6999999999999993</v>
      </c>
      <c r="I43" s="60">
        <v>13</v>
      </c>
    </row>
    <row r="44" spans="2:9" ht="31.5" x14ac:dyDescent="0.25">
      <c r="B44" s="30" t="s">
        <v>98</v>
      </c>
      <c r="C44" s="30"/>
      <c r="D44" s="24" t="s">
        <v>68</v>
      </c>
      <c r="E44" s="16" t="s">
        <v>54</v>
      </c>
      <c r="F44" s="28">
        <v>200</v>
      </c>
      <c r="G44" s="60">
        <v>40</v>
      </c>
      <c r="H44" s="60">
        <v>40</v>
      </c>
      <c r="I44" s="60">
        <v>15</v>
      </c>
    </row>
    <row r="45" spans="2:9" ht="15" customHeight="1" x14ac:dyDescent="0.25">
      <c r="B45" s="145" t="s">
        <v>8</v>
      </c>
      <c r="C45" s="45"/>
      <c r="D45" s="127"/>
      <c r="E45" s="133" t="s">
        <v>25</v>
      </c>
      <c r="F45" s="135"/>
      <c r="G45" s="125">
        <f>G47+G52+G65+G69+G70+G71</f>
        <v>10999.2</v>
      </c>
      <c r="H45" s="125">
        <f>H47+H52+H65+H69+H70+H71</f>
        <v>3934.1</v>
      </c>
      <c r="I45" s="125">
        <f>I47+I52+I65+I69+I70+I71</f>
        <v>831.3</v>
      </c>
    </row>
    <row r="46" spans="2:9" ht="15" customHeight="1" x14ac:dyDescent="0.25">
      <c r="B46" s="145"/>
      <c r="C46" s="46"/>
      <c r="D46" s="128"/>
      <c r="E46" s="134"/>
      <c r="F46" s="136"/>
      <c r="G46" s="125"/>
      <c r="H46" s="125"/>
      <c r="I46" s="125"/>
    </row>
    <row r="47" spans="2:9" ht="15" customHeight="1" x14ac:dyDescent="0.25">
      <c r="B47" s="143" t="s">
        <v>9</v>
      </c>
      <c r="C47" s="21"/>
      <c r="D47" s="127"/>
      <c r="E47" s="131" t="s">
        <v>70</v>
      </c>
      <c r="F47" s="129"/>
      <c r="G47" s="126">
        <f>G49+G50+G51</f>
        <v>284.5</v>
      </c>
      <c r="H47" s="126">
        <f t="shared" ref="H47:I47" si="4">H49+H50+H51</f>
        <v>290.5</v>
      </c>
      <c r="I47" s="126">
        <f t="shared" si="4"/>
        <v>297.5</v>
      </c>
    </row>
    <row r="48" spans="2:9" ht="15" customHeight="1" x14ac:dyDescent="0.25">
      <c r="B48" s="144"/>
      <c r="C48" s="22"/>
      <c r="D48" s="128"/>
      <c r="E48" s="132"/>
      <c r="F48" s="130"/>
      <c r="G48" s="126"/>
      <c r="H48" s="126"/>
      <c r="I48" s="126"/>
    </row>
    <row r="49" spans="2:10" ht="15.75" x14ac:dyDescent="0.25">
      <c r="B49" s="27"/>
      <c r="C49" s="27"/>
      <c r="D49" s="24" t="s">
        <v>57</v>
      </c>
      <c r="E49" s="16" t="s">
        <v>26</v>
      </c>
      <c r="F49" s="28">
        <v>200</v>
      </c>
      <c r="G49" s="60">
        <v>213.5</v>
      </c>
      <c r="H49" s="60">
        <v>219.5</v>
      </c>
      <c r="I49" s="60">
        <v>226.5</v>
      </c>
    </row>
    <row r="50" spans="2:10" ht="15.75" x14ac:dyDescent="0.25">
      <c r="B50" s="50"/>
      <c r="C50" s="32" t="s">
        <v>94</v>
      </c>
      <c r="D50" s="24" t="s">
        <v>57</v>
      </c>
      <c r="E50" s="16" t="s">
        <v>31</v>
      </c>
      <c r="F50" s="28">
        <v>200</v>
      </c>
      <c r="G50" s="60">
        <v>64.5</v>
      </c>
      <c r="H50" s="60">
        <v>64.5</v>
      </c>
      <c r="I50" s="60">
        <v>64.5</v>
      </c>
    </row>
    <row r="51" spans="2:10" ht="15.75" x14ac:dyDescent="0.25">
      <c r="B51" s="50"/>
      <c r="C51" s="41" t="s">
        <v>95</v>
      </c>
      <c r="D51" s="24" t="s">
        <v>57</v>
      </c>
      <c r="E51" s="16" t="s">
        <v>31</v>
      </c>
      <c r="F51" s="28">
        <v>200</v>
      </c>
      <c r="G51" s="60">
        <v>6.5</v>
      </c>
      <c r="H51" s="60">
        <v>6.5</v>
      </c>
      <c r="I51" s="60">
        <v>6.5</v>
      </c>
    </row>
    <row r="52" spans="2:10" ht="15.75" x14ac:dyDescent="0.25">
      <c r="B52" s="21" t="s">
        <v>10</v>
      </c>
      <c r="C52" s="21"/>
      <c r="D52" s="71"/>
      <c r="E52" s="16" t="s">
        <v>56</v>
      </c>
      <c r="F52" s="28"/>
      <c r="G52" s="64">
        <f>SUM(G53:G64)</f>
        <v>9363.7000000000007</v>
      </c>
      <c r="H52" s="64">
        <f t="shared" ref="H52:I52" si="5">SUM(H53:H64)</f>
        <v>3511.6</v>
      </c>
      <c r="I52" s="64">
        <f t="shared" si="5"/>
        <v>383.8</v>
      </c>
    </row>
    <row r="53" spans="2:10" ht="15.75" x14ac:dyDescent="0.25">
      <c r="B53" s="21"/>
      <c r="C53" s="21"/>
      <c r="D53" s="56" t="s">
        <v>57</v>
      </c>
      <c r="E53" s="53" t="s">
        <v>27</v>
      </c>
      <c r="F53" s="54">
        <v>200</v>
      </c>
      <c r="G53" s="60">
        <v>315.60000000000002</v>
      </c>
      <c r="H53" s="60">
        <v>3511.6</v>
      </c>
      <c r="I53" s="60">
        <v>383.8</v>
      </c>
    </row>
    <row r="54" spans="2:10" ht="15" customHeight="1" x14ac:dyDescent="0.25">
      <c r="B54" s="51" t="s">
        <v>117</v>
      </c>
      <c r="C54" s="33" t="s">
        <v>91</v>
      </c>
      <c r="D54" s="71" t="s">
        <v>50</v>
      </c>
      <c r="E54" s="16" t="s">
        <v>111</v>
      </c>
      <c r="F54" s="28">
        <v>200</v>
      </c>
      <c r="G54" s="60">
        <v>1977.8</v>
      </c>
      <c r="H54" s="60"/>
      <c r="I54" s="60"/>
    </row>
    <row r="55" spans="2:10" ht="16.350000000000001" customHeight="1" x14ac:dyDescent="0.25">
      <c r="B55" s="51" t="s">
        <v>117</v>
      </c>
      <c r="C55" s="33" t="s">
        <v>94</v>
      </c>
      <c r="D55" s="71" t="s">
        <v>50</v>
      </c>
      <c r="E55" s="16" t="s">
        <v>111</v>
      </c>
      <c r="F55" s="28">
        <v>200</v>
      </c>
      <c r="G55" s="60">
        <v>40.4</v>
      </c>
      <c r="H55" s="60"/>
      <c r="I55" s="60"/>
      <c r="J55" t="s">
        <v>112</v>
      </c>
    </row>
    <row r="56" spans="2:10" ht="18.2" customHeight="1" x14ac:dyDescent="0.25">
      <c r="B56" s="52" t="s">
        <v>117</v>
      </c>
      <c r="C56" s="41" t="s">
        <v>95</v>
      </c>
      <c r="D56" s="56" t="s">
        <v>50</v>
      </c>
      <c r="E56" s="53" t="s">
        <v>111</v>
      </c>
      <c r="F56" s="54">
        <v>200</v>
      </c>
      <c r="G56" s="60">
        <v>1399.5</v>
      </c>
      <c r="H56" s="60"/>
      <c r="I56" s="60"/>
    </row>
    <row r="57" spans="2:10" ht="15.6" customHeight="1" x14ac:dyDescent="0.25">
      <c r="B57" s="52" t="s">
        <v>117</v>
      </c>
      <c r="C57" s="41" t="s">
        <v>116</v>
      </c>
      <c r="D57" s="71" t="s">
        <v>50</v>
      </c>
      <c r="E57" s="16" t="s">
        <v>111</v>
      </c>
      <c r="F57" s="28">
        <v>200</v>
      </c>
      <c r="G57" s="60">
        <v>356.3</v>
      </c>
      <c r="H57" s="60"/>
      <c r="I57" s="60"/>
    </row>
    <row r="58" spans="2:10" ht="15.6" customHeight="1" x14ac:dyDescent="0.25">
      <c r="B58" s="52" t="s">
        <v>117</v>
      </c>
      <c r="C58" s="41"/>
      <c r="D58" s="56" t="s">
        <v>50</v>
      </c>
      <c r="E58" s="53" t="s">
        <v>119</v>
      </c>
      <c r="F58" s="54">
        <v>500</v>
      </c>
      <c r="G58" s="60">
        <v>1399.5</v>
      </c>
      <c r="H58" s="60"/>
      <c r="I58" s="60"/>
    </row>
    <row r="59" spans="2:10" ht="15.6" customHeight="1" x14ac:dyDescent="0.25">
      <c r="B59" s="52"/>
      <c r="C59" s="41"/>
      <c r="D59" s="56" t="s">
        <v>50</v>
      </c>
      <c r="E59" s="53" t="s">
        <v>120</v>
      </c>
      <c r="F59" s="54">
        <v>200</v>
      </c>
      <c r="G59" s="60">
        <v>3300.3</v>
      </c>
      <c r="H59" s="60"/>
      <c r="I59" s="60"/>
    </row>
    <row r="60" spans="2:10" ht="18.2" customHeight="1" x14ac:dyDescent="0.25">
      <c r="B60" s="51" t="s">
        <v>118</v>
      </c>
      <c r="C60" s="33" t="s">
        <v>91</v>
      </c>
      <c r="D60" s="71" t="s">
        <v>50</v>
      </c>
      <c r="E60" s="16" t="s">
        <v>111</v>
      </c>
      <c r="F60" s="28">
        <v>200</v>
      </c>
      <c r="G60" s="60"/>
      <c r="H60" s="60"/>
      <c r="I60" s="60"/>
    </row>
    <row r="61" spans="2:10" ht="19.5" customHeight="1" x14ac:dyDescent="0.25">
      <c r="B61" s="51" t="s">
        <v>118</v>
      </c>
      <c r="C61" s="33" t="s">
        <v>94</v>
      </c>
      <c r="D61" s="56" t="s">
        <v>50</v>
      </c>
      <c r="E61" s="53" t="s">
        <v>111</v>
      </c>
      <c r="F61" s="54">
        <v>200</v>
      </c>
      <c r="G61" s="60"/>
      <c r="H61" s="60"/>
      <c r="I61" s="60"/>
    </row>
    <row r="62" spans="2:10" ht="16.899999999999999" customHeight="1" x14ac:dyDescent="0.25">
      <c r="B62" s="52" t="s">
        <v>118</v>
      </c>
      <c r="C62" s="41" t="s">
        <v>95</v>
      </c>
      <c r="D62" s="56" t="s">
        <v>50</v>
      </c>
      <c r="E62" s="53" t="s">
        <v>111</v>
      </c>
      <c r="F62" s="54">
        <v>200</v>
      </c>
      <c r="G62" s="60"/>
      <c r="H62" s="60"/>
      <c r="I62" s="60"/>
    </row>
    <row r="63" spans="2:10" ht="19.5" customHeight="1" x14ac:dyDescent="0.25">
      <c r="B63" s="52" t="s">
        <v>118</v>
      </c>
      <c r="C63" s="41" t="s">
        <v>116</v>
      </c>
      <c r="D63" s="71" t="s">
        <v>50</v>
      </c>
      <c r="E63" s="16" t="s">
        <v>111</v>
      </c>
      <c r="F63" s="28">
        <v>200</v>
      </c>
      <c r="G63" s="60">
        <v>574.29999999999995</v>
      </c>
      <c r="H63" s="60"/>
      <c r="I63" s="60"/>
    </row>
    <row r="64" spans="2:10" ht="19.5" customHeight="1" x14ac:dyDescent="0.25">
      <c r="B64" s="52" t="s">
        <v>118</v>
      </c>
      <c r="C64" s="41"/>
      <c r="D64" s="56" t="s">
        <v>50</v>
      </c>
      <c r="E64" s="53" t="s">
        <v>119</v>
      </c>
      <c r="F64" s="54">
        <v>500</v>
      </c>
      <c r="G64" s="60"/>
      <c r="H64" s="60"/>
      <c r="I64" s="60"/>
    </row>
    <row r="65" spans="2:12" ht="15.75" x14ac:dyDescent="0.25">
      <c r="B65" s="30" t="s">
        <v>11</v>
      </c>
      <c r="C65" s="30"/>
      <c r="D65" s="24"/>
      <c r="E65" s="16" t="s">
        <v>109</v>
      </c>
      <c r="F65" s="28"/>
      <c r="G65" s="65">
        <f>G66+G67+G68</f>
        <v>1171</v>
      </c>
      <c r="H65" s="65">
        <f t="shared" ref="H65:I65" si="6">H66+H67+H68</f>
        <v>22</v>
      </c>
      <c r="I65" s="65">
        <f t="shared" si="6"/>
        <v>50</v>
      </c>
    </row>
    <row r="66" spans="2:12" ht="15.75" x14ac:dyDescent="0.25">
      <c r="B66" s="30"/>
      <c r="C66" s="30"/>
      <c r="D66" s="24" t="s">
        <v>57</v>
      </c>
      <c r="E66" s="16" t="s">
        <v>58</v>
      </c>
      <c r="F66" s="28">
        <v>200</v>
      </c>
      <c r="G66" s="60"/>
      <c r="H66" s="60">
        <v>22</v>
      </c>
      <c r="I66" s="60">
        <v>50</v>
      </c>
    </row>
    <row r="67" spans="2:12" ht="15.75" x14ac:dyDescent="0.25">
      <c r="B67" s="50"/>
      <c r="C67" s="32" t="s">
        <v>110</v>
      </c>
      <c r="D67" s="24" t="s">
        <v>57</v>
      </c>
      <c r="E67" s="16" t="s">
        <v>92</v>
      </c>
      <c r="F67" s="28">
        <v>200</v>
      </c>
      <c r="G67" s="60">
        <v>966.6</v>
      </c>
      <c r="H67" s="60"/>
      <c r="I67" s="60"/>
      <c r="J67" t="s">
        <v>113</v>
      </c>
    </row>
    <row r="68" spans="2:12" ht="15.75" x14ac:dyDescent="0.25">
      <c r="B68" s="50"/>
      <c r="C68" s="41" t="s">
        <v>95</v>
      </c>
      <c r="D68" s="24" t="s">
        <v>57</v>
      </c>
      <c r="E68" s="16" t="s">
        <v>92</v>
      </c>
      <c r="F68" s="28">
        <v>200</v>
      </c>
      <c r="G68" s="60">
        <v>204.4</v>
      </c>
      <c r="H68" s="60"/>
      <c r="I68" s="60"/>
    </row>
    <row r="69" spans="2:12" ht="31.5" x14ac:dyDescent="0.25">
      <c r="B69" s="30" t="s">
        <v>85</v>
      </c>
      <c r="C69" s="30"/>
      <c r="D69" s="24" t="s">
        <v>57</v>
      </c>
      <c r="E69" s="16" t="s">
        <v>59</v>
      </c>
      <c r="F69" s="28">
        <v>200</v>
      </c>
      <c r="G69" s="60">
        <v>120</v>
      </c>
      <c r="H69" s="60">
        <v>50</v>
      </c>
      <c r="I69" s="60">
        <v>50</v>
      </c>
    </row>
    <row r="70" spans="2:12" ht="15.75" x14ac:dyDescent="0.25">
      <c r="B70" s="30" t="s">
        <v>99</v>
      </c>
      <c r="C70" s="30"/>
      <c r="D70" s="24" t="s">
        <v>57</v>
      </c>
      <c r="E70" s="16" t="s">
        <v>60</v>
      </c>
      <c r="F70" s="28">
        <v>200</v>
      </c>
      <c r="G70" s="60">
        <v>60</v>
      </c>
      <c r="H70" s="60">
        <v>60</v>
      </c>
      <c r="I70" s="60">
        <v>50</v>
      </c>
    </row>
    <row r="71" spans="2:12" ht="31.5" x14ac:dyDescent="0.25">
      <c r="B71" s="30" t="s">
        <v>62</v>
      </c>
      <c r="C71" s="30"/>
      <c r="D71" s="24" t="s">
        <v>50</v>
      </c>
      <c r="E71" s="16" t="s">
        <v>61</v>
      </c>
      <c r="F71" s="16">
        <v>200</v>
      </c>
      <c r="G71" s="60"/>
      <c r="H71" s="60"/>
      <c r="I71" s="60"/>
    </row>
    <row r="72" spans="2:12" ht="31.5" x14ac:dyDescent="0.25">
      <c r="B72" s="29" t="s">
        <v>101</v>
      </c>
      <c r="C72" s="48"/>
      <c r="D72" s="5"/>
      <c r="E72" s="15" t="s">
        <v>80</v>
      </c>
      <c r="F72" s="34"/>
      <c r="G72" s="63">
        <f>G73</f>
        <v>15</v>
      </c>
      <c r="H72" s="63">
        <f>H73</f>
        <v>15</v>
      </c>
      <c r="I72" s="63">
        <f>I73</f>
        <v>15</v>
      </c>
    </row>
    <row r="73" spans="2:12" ht="17.649999999999999" customHeight="1" x14ac:dyDescent="0.25">
      <c r="B73" s="30" t="s">
        <v>104</v>
      </c>
      <c r="C73" s="47"/>
      <c r="D73" s="5" t="s">
        <v>50</v>
      </c>
      <c r="E73" s="34" t="s">
        <v>81</v>
      </c>
      <c r="F73" s="34">
        <v>200</v>
      </c>
      <c r="G73" s="60">
        <v>15</v>
      </c>
      <c r="H73" s="60">
        <v>15</v>
      </c>
      <c r="I73" s="60">
        <v>15</v>
      </c>
    </row>
    <row r="74" spans="2:12" ht="17.649999999999999" customHeight="1" x14ac:dyDescent="0.25">
      <c r="B74" s="29" t="s">
        <v>102</v>
      </c>
      <c r="C74" s="48"/>
      <c r="D74" s="5"/>
      <c r="E74" s="15" t="s">
        <v>84</v>
      </c>
      <c r="F74" s="34"/>
      <c r="G74" s="63">
        <f>G75</f>
        <v>2361.6999999999998</v>
      </c>
      <c r="H74" s="63">
        <f>H75</f>
        <v>2122.6999999999998</v>
      </c>
      <c r="I74" s="63">
        <f>I75</f>
        <v>2239.6999999999998</v>
      </c>
    </row>
    <row r="75" spans="2:12" ht="34.5" customHeight="1" x14ac:dyDescent="0.25">
      <c r="B75" s="30" t="s">
        <v>105</v>
      </c>
      <c r="C75" s="47"/>
      <c r="D75" s="57" t="s">
        <v>55</v>
      </c>
      <c r="E75" s="55" t="s">
        <v>87</v>
      </c>
      <c r="F75" s="55">
        <v>200</v>
      </c>
      <c r="G75" s="60">
        <v>2361.6999999999998</v>
      </c>
      <c r="H75" s="60">
        <v>2122.6999999999998</v>
      </c>
      <c r="I75" s="60">
        <v>2239.6999999999998</v>
      </c>
      <c r="K75" s="9"/>
      <c r="L75" s="9"/>
    </row>
    <row r="76" spans="2:12" ht="15.75" x14ac:dyDescent="0.25">
      <c r="B76" s="35" t="s">
        <v>103</v>
      </c>
      <c r="C76" s="49"/>
      <c r="D76" s="36" t="s">
        <v>63</v>
      </c>
      <c r="E76" s="37" t="s">
        <v>67</v>
      </c>
      <c r="F76" s="38">
        <v>800</v>
      </c>
      <c r="G76" s="61"/>
      <c r="H76" s="61"/>
      <c r="I76" s="61"/>
    </row>
    <row r="77" spans="2:12" ht="15.75" x14ac:dyDescent="0.25">
      <c r="B77" s="23" t="s">
        <v>12</v>
      </c>
      <c r="C77" s="23"/>
      <c r="D77" s="24"/>
      <c r="E77" s="25"/>
      <c r="F77" s="26"/>
      <c r="G77" s="63">
        <f>G6+G12+G45+G72+G76+G74</f>
        <v>19183</v>
      </c>
      <c r="H77" s="63">
        <f>H6+H12+H45+H72+H76+H74</f>
        <v>12147.5</v>
      </c>
      <c r="I77" s="63">
        <f>I6+I12+I45+I72+I76+I74</f>
        <v>8939.0999999999985</v>
      </c>
    </row>
    <row r="78" spans="2:12" x14ac:dyDescent="0.25">
      <c r="B78" s="8"/>
      <c r="C78" s="8"/>
      <c r="D78" s="14"/>
      <c r="E78" s="58" t="s">
        <v>86</v>
      </c>
      <c r="F78" s="13"/>
      <c r="G78" s="67"/>
      <c r="H78" s="68">
        <v>263.3</v>
      </c>
      <c r="I78" s="69">
        <v>351.2</v>
      </c>
      <c r="K78" s="9">
        <f>H74+H50+H41</f>
        <v>2283.7999999999997</v>
      </c>
      <c r="L78" s="9">
        <f>I74+I50+I41</f>
        <v>2404.1</v>
      </c>
    </row>
    <row r="79" spans="2:12" ht="15.75" x14ac:dyDescent="0.25">
      <c r="B79" s="1"/>
      <c r="C79" s="1"/>
      <c r="D79" s="11"/>
      <c r="E79" s="18" t="s">
        <v>115</v>
      </c>
      <c r="F79" s="12"/>
      <c r="G79" s="70">
        <f>G77+G78</f>
        <v>19183</v>
      </c>
      <c r="H79" s="66">
        <f>H77+H78</f>
        <v>12410.8</v>
      </c>
      <c r="I79" s="66">
        <f>I77+I78</f>
        <v>9290.2999999999993</v>
      </c>
      <c r="K79" s="9"/>
      <c r="L79" s="9"/>
    </row>
    <row r="80" spans="2:12" x14ac:dyDescent="0.25">
      <c r="B80" s="1"/>
      <c r="C80" s="1"/>
      <c r="D80" s="11"/>
      <c r="E80" s="19" t="s">
        <v>88</v>
      </c>
      <c r="F80" s="12"/>
      <c r="G80" s="75">
        <v>18938.099999999999</v>
      </c>
      <c r="H80" s="66">
        <v>12369.8</v>
      </c>
      <c r="I80" s="66">
        <v>9249.2999999999993</v>
      </c>
    </row>
    <row r="81" spans="2:12" x14ac:dyDescent="0.25">
      <c r="B81" s="1"/>
      <c r="C81" s="1"/>
      <c r="D81" s="11"/>
      <c r="E81" s="59" t="s">
        <v>89</v>
      </c>
      <c r="F81" s="11"/>
      <c r="G81" s="76">
        <v>16938.099999999999</v>
      </c>
      <c r="H81" s="62">
        <v>10340.799999999999</v>
      </c>
      <c r="I81" s="62">
        <v>7189.3</v>
      </c>
    </row>
    <row r="82" spans="2:12" x14ac:dyDescent="0.25">
      <c r="B82" s="1"/>
      <c r="C82" s="1"/>
      <c r="D82" s="11"/>
      <c r="E82" s="59" t="s">
        <v>90</v>
      </c>
      <c r="F82" s="11"/>
      <c r="G82" s="62">
        <f>G80-G79</f>
        <v>-244.90000000000146</v>
      </c>
      <c r="H82" s="62">
        <f>H80-H79</f>
        <v>-41</v>
      </c>
      <c r="I82" s="62">
        <f>I80-I79</f>
        <v>-41</v>
      </c>
    </row>
    <row r="83" spans="2:12" x14ac:dyDescent="0.25">
      <c r="E83" s="4" t="s">
        <v>108</v>
      </c>
      <c r="G83" s="62">
        <v>930.6</v>
      </c>
      <c r="H83" s="62"/>
      <c r="I83" s="62"/>
    </row>
    <row r="84" spans="2:12" x14ac:dyDescent="0.25">
      <c r="G84"/>
    </row>
    <row r="85" spans="2:12" x14ac:dyDescent="0.25">
      <c r="G85"/>
    </row>
    <row r="86" spans="2:12" x14ac:dyDescent="0.25">
      <c r="K86" s="9">
        <f>H79-K78</f>
        <v>10127</v>
      </c>
      <c r="L86" s="9">
        <f>I79-L78</f>
        <v>6886.1999999999989</v>
      </c>
    </row>
    <row r="87" spans="2:12" x14ac:dyDescent="0.25">
      <c r="K87" s="9">
        <f>K86*2.6/100</f>
        <v>263.30200000000002</v>
      </c>
      <c r="L87" s="9">
        <f>L86*5.1/100</f>
        <v>351.19619999999998</v>
      </c>
    </row>
  </sheetData>
  <autoFilter ref="D1:D85"/>
  <mergeCells count="51">
    <mergeCell ref="B1:G2"/>
    <mergeCell ref="B32:B33"/>
    <mergeCell ref="G32:G33"/>
    <mergeCell ref="B47:B48"/>
    <mergeCell ref="B45:B46"/>
    <mergeCell ref="G45:G46"/>
    <mergeCell ref="E47:E48"/>
    <mergeCell ref="D47:D48"/>
    <mergeCell ref="F47:F48"/>
    <mergeCell ref="G47:G48"/>
    <mergeCell ref="B3:G3"/>
    <mergeCell ref="B19:B20"/>
    <mergeCell ref="B25:B27"/>
    <mergeCell ref="G25:G27"/>
    <mergeCell ref="B7:B8"/>
    <mergeCell ref="B14:B15"/>
    <mergeCell ref="D7:D8"/>
    <mergeCell ref="E7:E8"/>
    <mergeCell ref="F7:F8"/>
    <mergeCell ref="G7:G8"/>
    <mergeCell ref="D14:D15"/>
    <mergeCell ref="E14:E15"/>
    <mergeCell ref="F14:F15"/>
    <mergeCell ref="G14:G15"/>
    <mergeCell ref="D19:D20"/>
    <mergeCell ref="E19:E20"/>
    <mergeCell ref="F19:F20"/>
    <mergeCell ref="G19:G20"/>
    <mergeCell ref="D25:D27"/>
    <mergeCell ref="E25:E27"/>
    <mergeCell ref="F25:F27"/>
    <mergeCell ref="H45:H46"/>
    <mergeCell ref="H47:H48"/>
    <mergeCell ref="D32:D33"/>
    <mergeCell ref="F32:F33"/>
    <mergeCell ref="E32:E33"/>
    <mergeCell ref="E45:E46"/>
    <mergeCell ref="D45:D46"/>
    <mergeCell ref="F45:F46"/>
    <mergeCell ref="H7:H8"/>
    <mergeCell ref="H14:H15"/>
    <mergeCell ref="H19:H20"/>
    <mergeCell ref="H25:H27"/>
    <mergeCell ref="I32:I33"/>
    <mergeCell ref="H32:H33"/>
    <mergeCell ref="I45:I46"/>
    <mergeCell ref="I47:I48"/>
    <mergeCell ref="I7:I8"/>
    <mergeCell ref="I14:I15"/>
    <mergeCell ref="I19:I20"/>
    <mergeCell ref="I25:I27"/>
  </mergeCells>
  <pageMargins left="0.35" right="0.21" top="0.5" bottom="0.74803149606299213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tabSelected="1" topLeftCell="A23" workbookViewId="0">
      <selection activeCell="J79" sqref="J79"/>
    </sheetView>
  </sheetViews>
  <sheetFormatPr defaultRowHeight="15" x14ac:dyDescent="0.25"/>
  <cols>
    <col min="1" max="1" width="89.28515625" customWidth="1"/>
    <col min="2" max="2" width="6" hidden="1" customWidth="1"/>
    <col min="3" max="3" width="9.28515625" style="3" customWidth="1"/>
    <col min="4" max="4" width="20.5703125" style="3" customWidth="1"/>
    <col min="5" max="5" width="6.7109375" style="3" customWidth="1"/>
    <col min="6" max="6" width="13.140625" style="121" customWidth="1"/>
    <col min="7" max="7" width="13" style="121" customWidth="1"/>
  </cols>
  <sheetData>
    <row r="1" spans="1:9" ht="18.75" x14ac:dyDescent="0.3">
      <c r="A1" s="124"/>
      <c r="B1" s="124"/>
      <c r="C1" s="124"/>
      <c r="D1" s="124"/>
      <c r="E1" s="124"/>
      <c r="F1" s="124"/>
      <c r="G1" s="103"/>
    </row>
    <row r="2" spans="1:9" ht="15.75" x14ac:dyDescent="0.25">
      <c r="A2" s="157" t="s">
        <v>131</v>
      </c>
      <c r="B2" s="157"/>
      <c r="C2" s="157"/>
      <c r="D2" s="157"/>
      <c r="E2" s="157"/>
      <c r="F2" s="157"/>
      <c r="G2" s="157"/>
    </row>
    <row r="3" spans="1:9" ht="15.75" x14ac:dyDescent="0.25">
      <c r="A3" s="157" t="s">
        <v>132</v>
      </c>
      <c r="B3" s="157"/>
      <c r="C3" s="157"/>
      <c r="D3" s="157"/>
      <c r="E3" s="157"/>
      <c r="F3" s="157"/>
      <c r="G3" s="157"/>
    </row>
    <row r="4" spans="1:9" ht="18.75" customHeight="1" x14ac:dyDescent="0.25">
      <c r="A4" s="157" t="s">
        <v>133</v>
      </c>
      <c r="B4" s="157"/>
      <c r="C4" s="157"/>
      <c r="D4" s="157"/>
      <c r="E4" s="157"/>
      <c r="F4" s="157"/>
      <c r="G4" s="157"/>
    </row>
    <row r="5" spans="1:9" ht="15.75" x14ac:dyDescent="0.25">
      <c r="A5" s="158" t="s">
        <v>134</v>
      </c>
      <c r="B5" s="158"/>
      <c r="C5" s="158"/>
      <c r="D5" s="158"/>
      <c r="E5" s="158"/>
      <c r="F5" s="158"/>
      <c r="G5" s="158"/>
    </row>
    <row r="6" spans="1:9" ht="18.75" x14ac:dyDescent="0.3">
      <c r="A6" s="89"/>
      <c r="B6" s="89"/>
      <c r="C6" s="7"/>
      <c r="D6" s="7"/>
      <c r="E6" s="7"/>
      <c r="F6" s="104"/>
      <c r="G6" s="104"/>
    </row>
    <row r="7" spans="1:9" ht="15.75" x14ac:dyDescent="0.25">
      <c r="A7" s="39" t="s">
        <v>0</v>
      </c>
      <c r="B7" s="39"/>
      <c r="C7" s="40" t="s">
        <v>32</v>
      </c>
      <c r="D7" s="40" t="s">
        <v>13</v>
      </c>
      <c r="E7" s="40" t="s">
        <v>33</v>
      </c>
      <c r="F7" s="105" t="s">
        <v>1</v>
      </c>
      <c r="G7" s="105" t="s">
        <v>127</v>
      </c>
    </row>
    <row r="8" spans="1:9" ht="15.75" x14ac:dyDescent="0.25">
      <c r="A8" s="23" t="s">
        <v>2</v>
      </c>
      <c r="B8" s="23"/>
      <c r="C8" s="24"/>
      <c r="D8" s="26" t="s">
        <v>28</v>
      </c>
      <c r="E8" s="26"/>
      <c r="F8" s="106">
        <f>F9</f>
        <v>2325.6</v>
      </c>
      <c r="G8" s="106">
        <f>G9</f>
        <v>582</v>
      </c>
    </row>
    <row r="9" spans="1:9" ht="15" customHeight="1" x14ac:dyDescent="0.25">
      <c r="A9" s="148" t="s">
        <v>3</v>
      </c>
      <c r="B9" s="86"/>
      <c r="C9" s="140"/>
      <c r="D9" s="129" t="s">
        <v>69</v>
      </c>
      <c r="E9" s="129"/>
      <c r="F9" s="153">
        <f>F11+F12+F14+F13</f>
        <v>2325.6</v>
      </c>
      <c r="G9" s="153">
        <f>G11+G12+G14+G13</f>
        <v>582</v>
      </c>
    </row>
    <row r="10" spans="1:9" ht="21" customHeight="1" x14ac:dyDescent="0.25">
      <c r="A10" s="148"/>
      <c r="B10" s="87"/>
      <c r="C10" s="141"/>
      <c r="D10" s="130"/>
      <c r="E10" s="130"/>
      <c r="F10" s="154"/>
      <c r="G10" s="154"/>
    </row>
    <row r="11" spans="1:9" ht="15.75" x14ac:dyDescent="0.25">
      <c r="A11" s="91"/>
      <c r="B11" s="91"/>
      <c r="C11" s="24" t="s">
        <v>35</v>
      </c>
      <c r="D11" s="28" t="s">
        <v>15</v>
      </c>
      <c r="E11" s="28">
        <v>100</v>
      </c>
      <c r="F11" s="108">
        <v>1592.1</v>
      </c>
      <c r="G11" s="108">
        <v>265.2</v>
      </c>
      <c r="H11" s="43"/>
      <c r="I11" s="9"/>
    </row>
    <row r="12" spans="1:9" ht="15.75" x14ac:dyDescent="0.25">
      <c r="A12" s="91"/>
      <c r="B12" s="91"/>
      <c r="C12" s="24" t="s">
        <v>35</v>
      </c>
      <c r="D12" s="28" t="s">
        <v>15</v>
      </c>
      <c r="E12" s="28">
        <v>200</v>
      </c>
      <c r="F12" s="108">
        <v>731.5</v>
      </c>
      <c r="G12" s="108">
        <v>316.8</v>
      </c>
      <c r="H12" s="43"/>
      <c r="I12" s="9"/>
    </row>
    <row r="13" spans="1:9" ht="15.75" hidden="1" x14ac:dyDescent="0.25">
      <c r="A13" s="86"/>
      <c r="B13" s="86"/>
      <c r="C13" s="24" t="s">
        <v>35</v>
      </c>
      <c r="D13" s="28" t="s">
        <v>122</v>
      </c>
      <c r="E13" s="28">
        <v>200</v>
      </c>
      <c r="F13" s="109">
        <v>0</v>
      </c>
      <c r="G13" s="109"/>
      <c r="H13" s="43"/>
      <c r="I13" s="9"/>
    </row>
    <row r="14" spans="1:9" ht="15.75" x14ac:dyDescent="0.25">
      <c r="A14" s="86"/>
      <c r="B14" s="86"/>
      <c r="C14" s="24" t="s">
        <v>35</v>
      </c>
      <c r="D14" s="28" t="s">
        <v>15</v>
      </c>
      <c r="E14" s="28">
        <v>800</v>
      </c>
      <c r="F14" s="109">
        <v>2</v>
      </c>
      <c r="G14" s="109">
        <v>0</v>
      </c>
      <c r="H14" s="43"/>
    </row>
    <row r="15" spans="1:9" ht="31.5" x14ac:dyDescent="0.25">
      <c r="A15" s="88" t="s">
        <v>4</v>
      </c>
      <c r="B15" s="88"/>
      <c r="C15" s="24"/>
      <c r="D15" s="26" t="s">
        <v>16</v>
      </c>
      <c r="E15" s="26"/>
      <c r="F15" s="106">
        <f>F16+F17+F22+F32+F39+F45+F43</f>
        <v>7366</v>
      </c>
      <c r="G15" s="106">
        <f>G16+G17+G22+G32+G39+G45+G43</f>
        <v>780.50000000000011</v>
      </c>
    </row>
    <row r="16" spans="1:9" ht="31.5" x14ac:dyDescent="0.25">
      <c r="A16" s="95" t="s">
        <v>125</v>
      </c>
      <c r="B16" s="90"/>
      <c r="C16" s="24" t="s">
        <v>36</v>
      </c>
      <c r="D16" s="28" t="s">
        <v>17</v>
      </c>
      <c r="E16" s="28">
        <v>100</v>
      </c>
      <c r="F16" s="108">
        <v>845</v>
      </c>
      <c r="G16" s="108">
        <v>171.4</v>
      </c>
    </row>
    <row r="17" spans="1:7" ht="15" customHeight="1" x14ac:dyDescent="0.25">
      <c r="A17" s="143" t="s">
        <v>5</v>
      </c>
      <c r="B17" s="86"/>
      <c r="C17" s="127"/>
      <c r="D17" s="129" t="s">
        <v>39</v>
      </c>
      <c r="E17" s="129"/>
      <c r="F17" s="149">
        <f>F19+F20+F21</f>
        <v>1170.3</v>
      </c>
      <c r="G17" s="149">
        <f>G19+G20+G21</f>
        <v>162.19999999999999</v>
      </c>
    </row>
    <row r="18" spans="1:7" ht="15" customHeight="1" x14ac:dyDescent="0.25">
      <c r="A18" s="144"/>
      <c r="B18" s="87"/>
      <c r="C18" s="128"/>
      <c r="D18" s="130"/>
      <c r="E18" s="130"/>
      <c r="F18" s="150"/>
      <c r="G18" s="150"/>
    </row>
    <row r="19" spans="1:7" ht="15.75" x14ac:dyDescent="0.25">
      <c r="A19" s="78"/>
      <c r="B19" s="87"/>
      <c r="C19" s="100" t="s">
        <v>37</v>
      </c>
      <c r="D19" s="28" t="s">
        <v>18</v>
      </c>
      <c r="E19" s="28">
        <v>100</v>
      </c>
      <c r="F19" s="110">
        <v>432</v>
      </c>
      <c r="G19" s="110">
        <v>106.3</v>
      </c>
    </row>
    <row r="20" spans="1:7" ht="15.75" x14ac:dyDescent="0.25">
      <c r="A20" s="96"/>
      <c r="B20" s="87"/>
      <c r="C20" s="83" t="s">
        <v>37</v>
      </c>
      <c r="D20" s="28" t="s">
        <v>18</v>
      </c>
      <c r="E20" s="28">
        <v>200</v>
      </c>
      <c r="F20" s="110">
        <v>736.3</v>
      </c>
      <c r="G20" s="110">
        <v>55.9</v>
      </c>
    </row>
    <row r="21" spans="1:7" ht="15.75" x14ac:dyDescent="0.25">
      <c r="A21" s="96"/>
      <c r="B21" s="87"/>
      <c r="C21" s="83" t="s">
        <v>37</v>
      </c>
      <c r="D21" s="28" t="s">
        <v>18</v>
      </c>
      <c r="E21" s="28">
        <v>800</v>
      </c>
      <c r="F21" s="110">
        <v>2</v>
      </c>
      <c r="G21" s="110">
        <v>0</v>
      </c>
    </row>
    <row r="22" spans="1:7" ht="15.75" x14ac:dyDescent="0.25">
      <c r="A22" s="147" t="s">
        <v>100</v>
      </c>
      <c r="B22" s="31"/>
      <c r="C22" s="127"/>
      <c r="D22" s="129" t="s">
        <v>38</v>
      </c>
      <c r="E22" s="129"/>
      <c r="F22" s="149">
        <f>F24+F25+F28+F27+F29+F26+F30+F31</f>
        <v>4946.3999999999996</v>
      </c>
      <c r="G22" s="149">
        <f>G24+G25+G28+G27+G29+G26+G30+G31</f>
        <v>360.6</v>
      </c>
    </row>
    <row r="23" spans="1:7" ht="15.75" x14ac:dyDescent="0.25">
      <c r="A23" s="147"/>
      <c r="B23" s="42"/>
      <c r="C23" s="128"/>
      <c r="D23" s="130"/>
      <c r="E23" s="130"/>
      <c r="F23" s="150"/>
      <c r="G23" s="150"/>
    </row>
    <row r="24" spans="1:7" ht="15.75" x14ac:dyDescent="0.25">
      <c r="A24" s="79"/>
      <c r="B24" s="90"/>
      <c r="C24" s="24" t="s">
        <v>40</v>
      </c>
      <c r="D24" s="28" t="s">
        <v>30</v>
      </c>
      <c r="E24" s="28">
        <v>100</v>
      </c>
      <c r="F24" s="110">
        <v>1665.9</v>
      </c>
      <c r="G24" s="110">
        <v>350.6</v>
      </c>
    </row>
    <row r="25" spans="1:7" ht="15.75" x14ac:dyDescent="0.25">
      <c r="A25" s="97"/>
      <c r="B25" s="90"/>
      <c r="C25" s="24" t="s">
        <v>40</v>
      </c>
      <c r="D25" s="28" t="s">
        <v>30</v>
      </c>
      <c r="E25" s="28">
        <v>200</v>
      </c>
      <c r="F25" s="110">
        <v>218</v>
      </c>
      <c r="G25" s="110">
        <v>10</v>
      </c>
    </row>
    <row r="26" spans="1:7" ht="15.75" x14ac:dyDescent="0.25">
      <c r="A26" s="97"/>
      <c r="B26" s="90"/>
      <c r="C26" s="24" t="s">
        <v>40</v>
      </c>
      <c r="D26" s="28" t="s">
        <v>30</v>
      </c>
      <c r="E26" s="28">
        <v>800</v>
      </c>
      <c r="F26" s="110">
        <v>3</v>
      </c>
      <c r="G26" s="110">
        <v>0</v>
      </c>
    </row>
    <row r="27" spans="1:7" ht="15.75" hidden="1" x14ac:dyDescent="0.25">
      <c r="A27" s="97"/>
      <c r="B27" s="77"/>
      <c r="C27" s="24" t="s">
        <v>40</v>
      </c>
      <c r="D27" s="28" t="s">
        <v>121</v>
      </c>
      <c r="E27" s="28">
        <v>200</v>
      </c>
      <c r="F27" s="110">
        <v>0</v>
      </c>
      <c r="G27" s="110"/>
    </row>
    <row r="28" spans="1:7" ht="15.75" x14ac:dyDescent="0.25">
      <c r="A28" s="97"/>
      <c r="B28" s="90"/>
      <c r="C28" s="24" t="s">
        <v>40</v>
      </c>
      <c r="D28" s="28" t="s">
        <v>64</v>
      </c>
      <c r="E28" s="28">
        <v>800</v>
      </c>
      <c r="F28" s="110">
        <v>6</v>
      </c>
      <c r="G28" s="110">
        <v>0</v>
      </c>
    </row>
    <row r="29" spans="1:7" ht="15.75" x14ac:dyDescent="0.25">
      <c r="A29" s="97"/>
      <c r="B29" s="90"/>
      <c r="C29" s="24" t="s">
        <v>40</v>
      </c>
      <c r="D29" s="28" t="s">
        <v>64</v>
      </c>
      <c r="E29" s="84">
        <v>200</v>
      </c>
      <c r="F29" s="110">
        <v>35</v>
      </c>
      <c r="G29" s="110">
        <v>0</v>
      </c>
    </row>
    <row r="30" spans="1:7" ht="15.75" x14ac:dyDescent="0.25">
      <c r="A30" s="97"/>
      <c r="B30" s="31"/>
      <c r="C30" s="24" t="s">
        <v>40</v>
      </c>
      <c r="D30" s="101" t="s">
        <v>128</v>
      </c>
      <c r="E30" s="101">
        <v>200</v>
      </c>
      <c r="F30" s="110">
        <v>2818.5</v>
      </c>
      <c r="G30" s="110">
        <v>0</v>
      </c>
    </row>
    <row r="31" spans="1:7" ht="15.75" x14ac:dyDescent="0.25">
      <c r="A31" s="97"/>
      <c r="B31" s="31"/>
      <c r="C31" s="24" t="s">
        <v>40</v>
      </c>
      <c r="D31" s="28" t="s">
        <v>121</v>
      </c>
      <c r="E31" s="101">
        <v>200</v>
      </c>
      <c r="F31" s="110">
        <v>200</v>
      </c>
      <c r="G31" s="110">
        <v>0</v>
      </c>
    </row>
    <row r="32" spans="1:7" ht="15" customHeight="1" x14ac:dyDescent="0.25">
      <c r="A32" s="147" t="s">
        <v>7</v>
      </c>
      <c r="B32" s="31"/>
      <c r="C32" s="127"/>
      <c r="D32" s="129" t="s">
        <v>42</v>
      </c>
      <c r="E32" s="129"/>
      <c r="F32" s="151">
        <f>F35+F36+F37+F38</f>
        <v>139</v>
      </c>
      <c r="G32" s="151">
        <f>G35+G36+G37+G38</f>
        <v>45</v>
      </c>
    </row>
    <row r="33" spans="1:7" ht="4.5" hidden="1" customHeight="1" x14ac:dyDescent="0.25">
      <c r="A33" s="147"/>
      <c r="B33" s="44"/>
      <c r="C33" s="137"/>
      <c r="D33" s="139"/>
      <c r="E33" s="139"/>
      <c r="F33" s="151"/>
      <c r="G33" s="151"/>
    </row>
    <row r="34" spans="1:7" ht="15.75" hidden="1" x14ac:dyDescent="0.25">
      <c r="A34" s="147"/>
      <c r="B34" s="42"/>
      <c r="C34" s="128"/>
      <c r="D34" s="130"/>
      <c r="E34" s="130"/>
      <c r="F34" s="151"/>
      <c r="G34" s="151"/>
    </row>
    <row r="35" spans="1:7" ht="15.75" x14ac:dyDescent="0.25">
      <c r="A35" s="31"/>
      <c r="B35" s="31"/>
      <c r="C35" s="82" t="s">
        <v>43</v>
      </c>
      <c r="D35" s="28" t="s">
        <v>19</v>
      </c>
      <c r="E35" s="84">
        <v>800</v>
      </c>
      <c r="F35" s="109">
        <v>1</v>
      </c>
      <c r="G35" s="109">
        <v>0</v>
      </c>
    </row>
    <row r="36" spans="1:7" ht="15.75" x14ac:dyDescent="0.25">
      <c r="A36" s="31"/>
      <c r="B36" s="31"/>
      <c r="C36" s="82" t="s">
        <v>44</v>
      </c>
      <c r="D36" s="28" t="s">
        <v>21</v>
      </c>
      <c r="E36" s="84">
        <v>700</v>
      </c>
      <c r="F36" s="109">
        <v>1</v>
      </c>
      <c r="G36" s="109">
        <v>0</v>
      </c>
    </row>
    <row r="37" spans="1:7" ht="15.75" x14ac:dyDescent="0.25">
      <c r="A37" s="31"/>
      <c r="B37" s="31"/>
      <c r="C37" s="82" t="s">
        <v>37</v>
      </c>
      <c r="D37" s="28" t="s">
        <v>20</v>
      </c>
      <c r="E37" s="84">
        <v>500</v>
      </c>
      <c r="F37" s="109">
        <v>136</v>
      </c>
      <c r="G37" s="109">
        <v>45</v>
      </c>
    </row>
    <row r="38" spans="1:7" ht="15.75" x14ac:dyDescent="0.25">
      <c r="A38" s="31"/>
      <c r="B38" s="31"/>
      <c r="C38" s="82" t="s">
        <v>50</v>
      </c>
      <c r="D38" s="28" t="s">
        <v>20</v>
      </c>
      <c r="E38" s="84">
        <v>500</v>
      </c>
      <c r="F38" s="109">
        <v>1</v>
      </c>
      <c r="G38" s="109">
        <v>0</v>
      </c>
    </row>
    <row r="39" spans="1:7" ht="15.75" x14ac:dyDescent="0.25">
      <c r="A39" s="143" t="s">
        <v>96</v>
      </c>
      <c r="B39" s="86"/>
      <c r="C39" s="127"/>
      <c r="D39" s="129" t="s">
        <v>45</v>
      </c>
      <c r="E39" s="129"/>
      <c r="F39" s="153">
        <f>F41+F42</f>
        <v>65</v>
      </c>
      <c r="G39" s="153">
        <f>G41+G42</f>
        <v>0</v>
      </c>
    </row>
    <row r="40" spans="1:7" ht="15.75" x14ac:dyDescent="0.25">
      <c r="A40" s="144"/>
      <c r="B40" s="87"/>
      <c r="C40" s="128"/>
      <c r="D40" s="130"/>
      <c r="E40" s="130"/>
      <c r="F40" s="154"/>
      <c r="G40" s="154"/>
    </row>
    <row r="41" spans="1:7" ht="15.75" x14ac:dyDescent="0.25">
      <c r="A41" s="87"/>
      <c r="B41" s="87"/>
      <c r="C41" s="83" t="s">
        <v>46</v>
      </c>
      <c r="D41" s="28" t="s">
        <v>65</v>
      </c>
      <c r="E41" s="85">
        <v>200</v>
      </c>
      <c r="F41" s="112">
        <v>15</v>
      </c>
      <c r="G41" s="112">
        <v>0</v>
      </c>
    </row>
    <row r="42" spans="1:7" ht="15.75" x14ac:dyDescent="0.25">
      <c r="A42" s="87"/>
      <c r="B42" s="87"/>
      <c r="C42" s="83" t="s">
        <v>47</v>
      </c>
      <c r="D42" s="28" t="s">
        <v>22</v>
      </c>
      <c r="E42" s="85">
        <v>200</v>
      </c>
      <c r="F42" s="112">
        <v>50</v>
      </c>
      <c r="G42" s="112">
        <v>0</v>
      </c>
    </row>
    <row r="43" spans="1:7" ht="15.75" x14ac:dyDescent="0.25">
      <c r="A43" s="123" t="s">
        <v>129</v>
      </c>
      <c r="B43" s="90"/>
      <c r="C43" s="24"/>
      <c r="D43" s="28" t="s">
        <v>130</v>
      </c>
      <c r="E43" s="28"/>
      <c r="F43" s="107">
        <f>F44</f>
        <v>87</v>
      </c>
      <c r="G43" s="107">
        <f>G44</f>
        <v>15.1</v>
      </c>
    </row>
    <row r="44" spans="1:7" ht="15.75" x14ac:dyDescent="0.25">
      <c r="A44" s="122"/>
      <c r="B44" s="102"/>
      <c r="C44" s="24" t="s">
        <v>48</v>
      </c>
      <c r="D44" s="28" t="s">
        <v>23</v>
      </c>
      <c r="E44" s="28">
        <v>300</v>
      </c>
      <c r="F44" s="112">
        <v>87</v>
      </c>
      <c r="G44" s="112">
        <v>15.1</v>
      </c>
    </row>
    <row r="45" spans="1:7" ht="31.5" x14ac:dyDescent="0.25">
      <c r="A45" s="90" t="s">
        <v>71</v>
      </c>
      <c r="B45" s="90"/>
      <c r="C45" s="24"/>
      <c r="D45" s="28" t="s">
        <v>52</v>
      </c>
      <c r="E45" s="28"/>
      <c r="F45" s="111">
        <f>F46+F47</f>
        <v>113.3</v>
      </c>
      <c r="G45" s="111">
        <f>G46+G47</f>
        <v>26.2</v>
      </c>
    </row>
    <row r="46" spans="1:7" ht="15.75" x14ac:dyDescent="0.25">
      <c r="A46" s="80"/>
      <c r="B46" s="77" t="s">
        <v>91</v>
      </c>
      <c r="C46" s="93" t="s">
        <v>53</v>
      </c>
      <c r="D46" s="16" t="s">
        <v>24</v>
      </c>
      <c r="E46" s="16">
        <v>100</v>
      </c>
      <c r="F46" s="113">
        <v>102.1</v>
      </c>
      <c r="G46" s="113">
        <v>26.2</v>
      </c>
    </row>
    <row r="47" spans="1:7" ht="15.75" x14ac:dyDescent="0.25">
      <c r="A47" s="80"/>
      <c r="B47" s="77" t="s">
        <v>91</v>
      </c>
      <c r="C47" s="93" t="s">
        <v>53</v>
      </c>
      <c r="D47" s="16" t="s">
        <v>24</v>
      </c>
      <c r="E47" s="16">
        <v>200</v>
      </c>
      <c r="F47" s="113">
        <v>11.2</v>
      </c>
      <c r="G47" s="113">
        <v>0</v>
      </c>
    </row>
    <row r="48" spans="1:7" ht="14.25" customHeight="1" x14ac:dyDescent="0.25">
      <c r="A48" s="145" t="s">
        <v>8</v>
      </c>
      <c r="B48" s="45"/>
      <c r="C48" s="127"/>
      <c r="D48" s="133" t="s">
        <v>25</v>
      </c>
      <c r="E48" s="135"/>
      <c r="F48" s="152">
        <f>F50+F55+F58+F60+F64+F66+F68</f>
        <v>1035.3</v>
      </c>
      <c r="G48" s="155">
        <f>G50+G55+G58+G60+G64+G66+G68</f>
        <v>55.2</v>
      </c>
    </row>
    <row r="49" spans="1:7" ht="5.25" hidden="1" customHeight="1" x14ac:dyDescent="0.25">
      <c r="A49" s="145"/>
      <c r="B49" s="46"/>
      <c r="C49" s="128"/>
      <c r="D49" s="134"/>
      <c r="E49" s="136"/>
      <c r="F49" s="152"/>
      <c r="G49" s="156"/>
    </row>
    <row r="50" spans="1:7" ht="15.75" x14ac:dyDescent="0.25">
      <c r="A50" s="148" t="s">
        <v>9</v>
      </c>
      <c r="B50" s="86"/>
      <c r="C50" s="127"/>
      <c r="D50" s="131" t="s">
        <v>70</v>
      </c>
      <c r="E50" s="129"/>
      <c r="F50" s="149">
        <f>F52+F53+F54</f>
        <v>215.5</v>
      </c>
      <c r="G50" s="149">
        <f>G52+G53+G54</f>
        <v>48.1</v>
      </c>
    </row>
    <row r="51" spans="1:7" ht="15.75" x14ac:dyDescent="0.25">
      <c r="A51" s="148"/>
      <c r="B51" s="87"/>
      <c r="C51" s="128"/>
      <c r="D51" s="132"/>
      <c r="E51" s="130"/>
      <c r="F51" s="150"/>
      <c r="G51" s="150"/>
    </row>
    <row r="52" spans="1:7" ht="15.75" x14ac:dyDescent="0.25">
      <c r="A52" s="79"/>
      <c r="B52" s="91"/>
      <c r="C52" s="24" t="s">
        <v>57</v>
      </c>
      <c r="D52" s="16" t="s">
        <v>26</v>
      </c>
      <c r="E52" s="28">
        <v>200</v>
      </c>
      <c r="F52" s="110">
        <v>171.5</v>
      </c>
      <c r="G52" s="110">
        <v>48.1</v>
      </c>
    </row>
    <row r="53" spans="1:7" ht="15.75" x14ac:dyDescent="0.25">
      <c r="A53" s="98"/>
      <c r="B53" s="94" t="s">
        <v>94</v>
      </c>
      <c r="C53" s="93" t="s">
        <v>57</v>
      </c>
      <c r="D53" s="16" t="s">
        <v>31</v>
      </c>
      <c r="E53" s="16">
        <v>200</v>
      </c>
      <c r="F53" s="110">
        <v>44</v>
      </c>
      <c r="G53" s="110">
        <v>0</v>
      </c>
    </row>
    <row r="54" spans="1:7" ht="15.75" hidden="1" x14ac:dyDescent="0.25">
      <c r="A54" s="98"/>
      <c r="B54" s="41" t="s">
        <v>123</v>
      </c>
      <c r="C54" s="24"/>
      <c r="D54" s="28"/>
      <c r="E54" s="28"/>
      <c r="F54" s="110"/>
      <c r="G54" s="110"/>
    </row>
    <row r="55" spans="1:7" ht="15.75" x14ac:dyDescent="0.25">
      <c r="A55" s="86" t="s">
        <v>10</v>
      </c>
      <c r="B55" s="86"/>
      <c r="C55" s="82"/>
      <c r="D55" s="28" t="s">
        <v>56</v>
      </c>
      <c r="E55" s="28"/>
      <c r="F55" s="111">
        <f>F56+F57</f>
        <v>482</v>
      </c>
      <c r="G55" s="111">
        <f>G56+G57</f>
        <v>4.2</v>
      </c>
    </row>
    <row r="56" spans="1:7" ht="15.75" x14ac:dyDescent="0.25">
      <c r="A56" s="81"/>
      <c r="B56" s="86"/>
      <c r="C56" s="99" t="s">
        <v>57</v>
      </c>
      <c r="D56" s="28" t="s">
        <v>27</v>
      </c>
      <c r="E56" s="28">
        <v>800</v>
      </c>
      <c r="F56" s="108">
        <v>482</v>
      </c>
      <c r="G56" s="108">
        <v>4.2</v>
      </c>
    </row>
    <row r="57" spans="1:7" ht="15.75" hidden="1" x14ac:dyDescent="0.25">
      <c r="A57" s="81"/>
      <c r="B57" s="86"/>
      <c r="C57" s="82"/>
      <c r="D57" s="28"/>
      <c r="E57" s="28"/>
      <c r="F57" s="108"/>
      <c r="G57" s="108"/>
    </row>
    <row r="58" spans="1:7" ht="31.5" x14ac:dyDescent="0.25">
      <c r="A58" s="90" t="s">
        <v>11</v>
      </c>
      <c r="B58" s="90"/>
      <c r="C58" s="24"/>
      <c r="D58" s="28" t="s">
        <v>126</v>
      </c>
      <c r="E58" s="28"/>
      <c r="F58" s="111">
        <f>F59</f>
        <v>15</v>
      </c>
      <c r="G58" s="111">
        <f>G59</f>
        <v>0</v>
      </c>
    </row>
    <row r="59" spans="1:7" ht="15.75" x14ac:dyDescent="0.25">
      <c r="A59" s="102"/>
      <c r="B59" s="102"/>
      <c r="C59" s="24" t="s">
        <v>57</v>
      </c>
      <c r="D59" s="28" t="s">
        <v>58</v>
      </c>
      <c r="E59" s="28">
        <v>200</v>
      </c>
      <c r="F59" s="108">
        <v>15</v>
      </c>
      <c r="G59" s="108">
        <v>0</v>
      </c>
    </row>
    <row r="60" spans="1:7" ht="31.5" x14ac:dyDescent="0.25">
      <c r="A60" s="90" t="s">
        <v>85</v>
      </c>
      <c r="B60" s="90"/>
      <c r="C60" s="24"/>
      <c r="D60" s="28" t="s">
        <v>135</v>
      </c>
      <c r="E60" s="28"/>
      <c r="F60" s="111">
        <f>F61</f>
        <v>32</v>
      </c>
      <c r="G60" s="111">
        <f>G61</f>
        <v>2.9</v>
      </c>
    </row>
    <row r="61" spans="1:7" ht="15.75" x14ac:dyDescent="0.25">
      <c r="A61" s="102"/>
      <c r="B61" s="102"/>
      <c r="C61" s="24" t="s">
        <v>57</v>
      </c>
      <c r="D61" s="28" t="s">
        <v>59</v>
      </c>
      <c r="E61" s="28">
        <v>200</v>
      </c>
      <c r="F61" s="108">
        <v>32</v>
      </c>
      <c r="G61" s="108">
        <v>2.9</v>
      </c>
    </row>
    <row r="62" spans="1:7" ht="31.5" hidden="1" x14ac:dyDescent="0.25">
      <c r="A62" s="90" t="s">
        <v>72</v>
      </c>
      <c r="B62" s="90"/>
      <c r="C62" s="24"/>
      <c r="D62" s="28" t="s">
        <v>136</v>
      </c>
      <c r="E62" s="28"/>
      <c r="F62" s="111"/>
      <c r="G62" s="111"/>
    </row>
    <row r="63" spans="1:7" ht="15.75" hidden="1" x14ac:dyDescent="0.25">
      <c r="A63" s="102"/>
      <c r="B63" s="102"/>
      <c r="C63" s="24" t="s">
        <v>50</v>
      </c>
      <c r="D63" s="28" t="s">
        <v>73</v>
      </c>
      <c r="E63" s="28">
        <v>200</v>
      </c>
      <c r="F63" s="108"/>
      <c r="G63" s="108"/>
    </row>
    <row r="64" spans="1:7" ht="15.75" x14ac:dyDescent="0.25">
      <c r="A64" s="90" t="s">
        <v>74</v>
      </c>
      <c r="B64" s="90"/>
      <c r="C64" s="24"/>
      <c r="D64" s="28" t="s">
        <v>137</v>
      </c>
      <c r="E64" s="28"/>
      <c r="F64" s="111">
        <f>F65</f>
        <v>220.8</v>
      </c>
      <c r="G64" s="111">
        <f>G65</f>
        <v>0</v>
      </c>
    </row>
    <row r="65" spans="1:9" ht="15.75" x14ac:dyDescent="0.25">
      <c r="A65" s="102"/>
      <c r="B65" s="102"/>
      <c r="C65" s="24" t="s">
        <v>66</v>
      </c>
      <c r="D65" s="28" t="s">
        <v>75</v>
      </c>
      <c r="E65" s="28">
        <v>200</v>
      </c>
      <c r="F65" s="108">
        <v>220.8</v>
      </c>
      <c r="G65" s="108">
        <v>0</v>
      </c>
    </row>
    <row r="66" spans="1:9" ht="15.75" x14ac:dyDescent="0.25">
      <c r="A66" s="90" t="s">
        <v>76</v>
      </c>
      <c r="B66" s="90"/>
      <c r="C66" s="24"/>
      <c r="D66" s="28" t="s">
        <v>83</v>
      </c>
      <c r="E66" s="28"/>
      <c r="F66" s="111">
        <f>F67</f>
        <v>20</v>
      </c>
      <c r="G66" s="111">
        <f>G67</f>
        <v>0</v>
      </c>
    </row>
    <row r="67" spans="1:9" ht="15.75" x14ac:dyDescent="0.25">
      <c r="A67" s="90"/>
      <c r="B67" s="90"/>
      <c r="C67" s="24" t="s">
        <v>50</v>
      </c>
      <c r="D67" s="28" t="s">
        <v>77</v>
      </c>
      <c r="E67" s="28">
        <v>200</v>
      </c>
      <c r="F67" s="108">
        <v>20</v>
      </c>
      <c r="G67" s="108">
        <v>0</v>
      </c>
    </row>
    <row r="68" spans="1:9" ht="15.75" x14ac:dyDescent="0.25">
      <c r="A68" s="90" t="s">
        <v>78</v>
      </c>
      <c r="B68" s="90"/>
      <c r="C68" s="24"/>
      <c r="D68" s="28" t="s">
        <v>138</v>
      </c>
      <c r="E68" s="28"/>
      <c r="F68" s="111">
        <f>F69</f>
        <v>50</v>
      </c>
      <c r="G68" s="111">
        <f>G69</f>
        <v>0</v>
      </c>
    </row>
    <row r="69" spans="1:9" ht="15.75" x14ac:dyDescent="0.25">
      <c r="A69" s="102"/>
      <c r="B69" s="47"/>
      <c r="C69" s="24" t="s">
        <v>50</v>
      </c>
      <c r="D69" s="28" t="s">
        <v>79</v>
      </c>
      <c r="E69" s="28">
        <v>200</v>
      </c>
      <c r="F69" s="108">
        <v>50</v>
      </c>
      <c r="G69" s="108">
        <v>0</v>
      </c>
    </row>
    <row r="70" spans="1:9" ht="31.5" x14ac:dyDescent="0.25">
      <c r="A70" s="88" t="s">
        <v>106</v>
      </c>
      <c r="B70" s="48"/>
      <c r="C70" s="5"/>
      <c r="D70" s="15" t="s">
        <v>80</v>
      </c>
      <c r="E70" s="34"/>
      <c r="F70" s="106">
        <f>F71</f>
        <v>15</v>
      </c>
      <c r="G70" s="106">
        <f>G71</f>
        <v>0</v>
      </c>
    </row>
    <row r="71" spans="1:9" ht="15.75" x14ac:dyDescent="0.25">
      <c r="A71" s="90" t="s">
        <v>107</v>
      </c>
      <c r="B71" s="47"/>
      <c r="C71" s="5" t="s">
        <v>50</v>
      </c>
      <c r="D71" s="34" t="s">
        <v>81</v>
      </c>
      <c r="E71" s="34">
        <v>200</v>
      </c>
      <c r="F71" s="108">
        <v>15</v>
      </c>
      <c r="G71" s="108">
        <v>0</v>
      </c>
    </row>
    <row r="72" spans="1:9" ht="15.75" x14ac:dyDescent="0.25">
      <c r="A72" s="88" t="s">
        <v>102</v>
      </c>
      <c r="B72" s="48"/>
      <c r="C72" s="5"/>
      <c r="D72" s="15" t="s">
        <v>84</v>
      </c>
      <c r="E72" s="34"/>
      <c r="F72" s="106">
        <f>F73</f>
        <v>1925.3</v>
      </c>
      <c r="G72" s="106">
        <f>G73</f>
        <v>0</v>
      </c>
    </row>
    <row r="73" spans="1:9" ht="31.5" x14ac:dyDescent="0.25">
      <c r="A73" s="92" t="s">
        <v>124</v>
      </c>
      <c r="B73" s="47"/>
      <c r="C73" s="5" t="s">
        <v>55</v>
      </c>
      <c r="D73" s="34" t="s">
        <v>87</v>
      </c>
      <c r="E73" s="34">
        <v>200</v>
      </c>
      <c r="F73" s="108">
        <v>1925.3</v>
      </c>
      <c r="G73" s="108">
        <v>0</v>
      </c>
    </row>
    <row r="74" spans="1:9" ht="15.75" x14ac:dyDescent="0.25">
      <c r="A74" s="35" t="s">
        <v>103</v>
      </c>
      <c r="B74" s="49"/>
      <c r="C74" s="36" t="s">
        <v>63</v>
      </c>
      <c r="D74" s="38" t="s">
        <v>67</v>
      </c>
      <c r="E74" s="38">
        <v>800</v>
      </c>
      <c r="F74" s="114"/>
      <c r="G74" s="114"/>
    </row>
    <row r="75" spans="1:9" ht="15.75" x14ac:dyDescent="0.25">
      <c r="A75" s="23" t="s">
        <v>12</v>
      </c>
      <c r="B75" s="23"/>
      <c r="C75" s="24"/>
      <c r="D75" s="26"/>
      <c r="E75" s="26"/>
      <c r="F75" s="106">
        <f>F8+F15+F74+F70+F72+F48</f>
        <v>12667.199999999999</v>
      </c>
      <c r="G75" s="106">
        <f>G8+G15+G74+G70+G72+G48</f>
        <v>1417.7</v>
      </c>
    </row>
    <row r="76" spans="1:9" x14ac:dyDescent="0.25">
      <c r="A76" s="8"/>
      <c r="B76" s="8"/>
      <c r="C76" s="14"/>
      <c r="D76" s="14"/>
      <c r="E76" s="14"/>
      <c r="F76" s="115"/>
      <c r="G76" s="116"/>
      <c r="H76" s="9"/>
      <c r="I76" s="9"/>
    </row>
    <row r="77" spans="1:9" ht="15.75" x14ac:dyDescent="0.25">
      <c r="A77" s="1"/>
      <c r="B77" s="1"/>
      <c r="C77" s="11"/>
      <c r="D77" s="18"/>
      <c r="E77" s="11"/>
      <c r="F77" s="117"/>
      <c r="G77" s="117"/>
    </row>
    <row r="78" spans="1:9" ht="18.75" x14ac:dyDescent="0.25">
      <c r="A78" s="159" t="s">
        <v>139</v>
      </c>
      <c r="B78" s="159"/>
      <c r="C78" s="159"/>
      <c r="D78" s="159"/>
      <c r="E78" s="159"/>
      <c r="F78" s="159"/>
      <c r="G78" s="118"/>
    </row>
    <row r="79" spans="1:9" x14ac:dyDescent="0.25">
      <c r="A79" s="1"/>
      <c r="B79" s="1"/>
      <c r="C79" s="11"/>
      <c r="D79" s="11"/>
      <c r="E79" s="11"/>
      <c r="F79" s="119"/>
      <c r="G79" s="119"/>
    </row>
    <row r="80" spans="1:9" x14ac:dyDescent="0.25">
      <c r="A80" s="1"/>
      <c r="B80" s="1"/>
      <c r="C80" s="11"/>
      <c r="D80" s="11"/>
      <c r="E80" s="11"/>
      <c r="F80" s="120"/>
      <c r="G80" s="120"/>
    </row>
    <row r="81" spans="1:9" x14ac:dyDescent="0.25">
      <c r="A81" s="1"/>
      <c r="B81" s="1"/>
      <c r="C81" s="11"/>
      <c r="D81" s="11"/>
      <c r="E81" s="11"/>
      <c r="F81" s="119"/>
      <c r="G81" s="119"/>
    </row>
    <row r="82" spans="1:9" x14ac:dyDescent="0.25">
      <c r="A82" s="1"/>
      <c r="B82" s="1"/>
      <c r="C82" s="11"/>
      <c r="D82" s="11"/>
      <c r="E82" s="11"/>
      <c r="F82" s="119"/>
      <c r="G82" s="119"/>
    </row>
    <row r="83" spans="1:9" x14ac:dyDescent="0.25">
      <c r="A83" s="1"/>
      <c r="B83" s="1"/>
      <c r="C83" s="11"/>
      <c r="D83" s="11"/>
      <c r="E83" s="11"/>
      <c r="F83" s="119"/>
      <c r="G83" s="119"/>
      <c r="H83" s="9"/>
      <c r="I83" s="9"/>
    </row>
    <row r="84" spans="1:9" x14ac:dyDescent="0.25">
      <c r="A84" s="1"/>
      <c r="B84" s="1"/>
      <c r="C84" s="11"/>
      <c r="D84" s="11"/>
      <c r="E84" s="11"/>
      <c r="F84" s="119"/>
      <c r="G84" s="119"/>
      <c r="H84" s="9"/>
      <c r="I84" s="9"/>
    </row>
    <row r="85" spans="1:9" x14ac:dyDescent="0.25">
      <c r="A85" s="1"/>
      <c r="B85" s="1"/>
      <c r="C85" s="11"/>
      <c r="D85" s="11"/>
      <c r="E85" s="11"/>
      <c r="F85" s="119"/>
      <c r="G85" s="119"/>
    </row>
    <row r="86" spans="1:9" x14ac:dyDescent="0.25">
      <c r="A86" s="1"/>
      <c r="B86" s="1"/>
      <c r="C86" s="11"/>
      <c r="D86" s="11"/>
      <c r="E86" s="11"/>
      <c r="F86" s="119"/>
      <c r="G86" s="119"/>
    </row>
    <row r="87" spans="1:9" x14ac:dyDescent="0.25">
      <c r="A87" s="1"/>
      <c r="B87" s="1"/>
      <c r="C87" s="11"/>
      <c r="D87" s="11"/>
      <c r="E87" s="11"/>
      <c r="F87" s="119"/>
      <c r="G87" s="119"/>
    </row>
    <row r="88" spans="1:9" x14ac:dyDescent="0.25">
      <c r="A88" s="1"/>
      <c r="B88" s="1"/>
      <c r="C88" s="11"/>
      <c r="D88" s="11"/>
      <c r="E88" s="11"/>
      <c r="F88" s="119"/>
      <c r="G88" s="119"/>
    </row>
    <row r="89" spans="1:9" x14ac:dyDescent="0.25">
      <c r="A89" s="1"/>
      <c r="B89" s="1"/>
      <c r="C89" s="11"/>
      <c r="D89" s="11"/>
      <c r="E89" s="11"/>
      <c r="F89" s="119"/>
      <c r="G89" s="119"/>
    </row>
  </sheetData>
  <mergeCells count="47">
    <mergeCell ref="A78:F78"/>
    <mergeCell ref="A9:A10"/>
    <mergeCell ref="C9:C10"/>
    <mergeCell ref="D9:D10"/>
    <mergeCell ref="E9:E10"/>
    <mergeCell ref="F9:F10"/>
    <mergeCell ref="A32:A34"/>
    <mergeCell ref="C32:C34"/>
    <mergeCell ref="D32:D34"/>
    <mergeCell ref="E32:E34"/>
    <mergeCell ref="F32:F34"/>
    <mergeCell ref="A22:A23"/>
    <mergeCell ref="C22:C23"/>
    <mergeCell ref="D22:D23"/>
    <mergeCell ref="E22:E23"/>
    <mergeCell ref="F22:F23"/>
    <mergeCell ref="A4:G4"/>
    <mergeCell ref="A3:G3"/>
    <mergeCell ref="A2:G2"/>
    <mergeCell ref="A5:G5"/>
    <mergeCell ref="A17:A18"/>
    <mergeCell ref="C17:C18"/>
    <mergeCell ref="D17:D18"/>
    <mergeCell ref="E17:E18"/>
    <mergeCell ref="F17:F18"/>
    <mergeCell ref="G9:G10"/>
    <mergeCell ref="G17:G18"/>
    <mergeCell ref="G32:G34"/>
    <mergeCell ref="G22:G23"/>
    <mergeCell ref="A48:A49"/>
    <mergeCell ref="C48:C49"/>
    <mergeCell ref="D48:D49"/>
    <mergeCell ref="E48:E49"/>
    <mergeCell ref="F48:F49"/>
    <mergeCell ref="A39:A40"/>
    <mergeCell ref="C39:C40"/>
    <mergeCell ref="D39:D40"/>
    <mergeCell ref="E39:E40"/>
    <mergeCell ref="F39:F40"/>
    <mergeCell ref="G39:G40"/>
    <mergeCell ref="G48:G49"/>
    <mergeCell ref="G50:G51"/>
    <mergeCell ref="A50:A51"/>
    <mergeCell ref="C50:C51"/>
    <mergeCell ref="D50:D51"/>
    <mergeCell ref="E50:E51"/>
    <mergeCell ref="F50:F51"/>
  </mergeCells>
  <pageMargins left="0.70866141732283472" right="0.19685039370078741" top="0.35433070866141736" bottom="0.15748031496062992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Бодеевское сп</vt:lpstr>
      <vt:lpstr>Копанище</vt:lpstr>
      <vt:lpstr>'Бодеевское сп'!Область_печати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Масюков Игорь Васильевич</cp:lastModifiedBy>
  <cp:lastPrinted>2023-04-12T06:40:35Z</cp:lastPrinted>
  <dcterms:created xsi:type="dcterms:W3CDTF">2015-03-06T04:53:28Z</dcterms:created>
  <dcterms:modified xsi:type="dcterms:W3CDTF">2023-06-29T09:20:43Z</dcterms:modified>
</cp:coreProperties>
</file>