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936" firstSheet="1" activeTab="1"/>
  </bookViews>
  <sheets>
    <sheet name="Бодеевское сп" sheetId="1" r:id="rId1"/>
    <sheet name="Копанище" sheetId="6" r:id="rId2"/>
  </sheets>
  <definedNames>
    <definedName name="_xlnm._FilterDatabase" localSheetId="0" hidden="1">'Бодеевское сп'!$D$1:$D$85</definedName>
    <definedName name="_xlnm.Print_Area" localSheetId="0">'Бодеевское сп'!$A$1:$I$84</definedName>
  </definedNames>
  <calcPr calcId="124519"/>
</workbook>
</file>

<file path=xl/calcChain.xml><?xml version="1.0" encoding="utf-8"?>
<calcChain xmlns="http://schemas.openxmlformats.org/spreadsheetml/2006/main">
  <c r="G23" i="6"/>
  <c r="F23"/>
  <c r="G16"/>
  <c r="F16"/>
  <c r="G68"/>
  <c r="G72"/>
  <c r="G74"/>
  <c r="G70"/>
  <c r="F70"/>
  <c r="G66"/>
  <c r="F66"/>
  <c r="G62"/>
  <c r="F62"/>
  <c r="G60"/>
  <c r="F60"/>
  <c r="G57"/>
  <c r="G52"/>
  <c r="G47"/>
  <c r="G45"/>
  <c r="F45"/>
  <c r="G41"/>
  <c r="G34"/>
  <c r="G18"/>
  <c r="G9"/>
  <c r="G8" s="1"/>
  <c r="F74"/>
  <c r="F72"/>
  <c r="F68"/>
  <c r="F50" s="1"/>
  <c r="F57"/>
  <c r="F52"/>
  <c r="F47"/>
  <c r="F41"/>
  <c r="F34"/>
  <c r="F18"/>
  <c r="F9"/>
  <c r="F8" s="1"/>
  <c r="G50" l="1"/>
  <c r="G15"/>
  <c r="F15"/>
  <c r="I52" i="1"/>
  <c r="H52"/>
  <c r="G52"/>
  <c r="G77" i="6" l="1"/>
  <c r="F77"/>
  <c r="I74" i="1"/>
  <c r="I72"/>
  <c r="I65"/>
  <c r="I47"/>
  <c r="I41"/>
  <c r="I37"/>
  <c r="I32"/>
  <c r="I25"/>
  <c r="I19"/>
  <c r="I14"/>
  <c r="I7"/>
  <c r="I6" s="1"/>
  <c r="H37"/>
  <c r="G37"/>
  <c r="L78" l="1"/>
  <c r="I12"/>
  <c r="I45"/>
  <c r="I77" l="1"/>
  <c r="I79" s="1"/>
  <c r="H65"/>
  <c r="G65"/>
  <c r="I82" l="1"/>
  <c r="L86"/>
  <c r="L87" s="1"/>
  <c r="H47" l="1"/>
  <c r="G47"/>
  <c r="H19"/>
  <c r="G19"/>
  <c r="H25" l="1"/>
  <c r="G25"/>
  <c r="H45" l="1"/>
  <c r="G45"/>
  <c r="H14" l="1"/>
  <c r="H32"/>
  <c r="H74"/>
  <c r="G74"/>
  <c r="G14" l="1"/>
  <c r="H72"/>
  <c r="H41"/>
  <c r="K78" s="1"/>
  <c r="H7"/>
  <c r="H6" s="1"/>
  <c r="H12" l="1"/>
  <c r="H77" l="1"/>
  <c r="H79" s="1"/>
  <c r="K86" s="1"/>
  <c r="K87" s="1"/>
  <c r="H82" l="1"/>
  <c r="G72" l="1"/>
  <c r="G41"/>
  <c r="G32"/>
  <c r="G7"/>
  <c r="G6" s="1"/>
  <c r="G12" l="1"/>
  <c r="G77" l="1"/>
  <c r="G79" s="1"/>
  <c r="G82" s="1"/>
</calcChain>
</file>

<file path=xl/sharedStrings.xml><?xml version="1.0" encoding="utf-8"?>
<sst xmlns="http://schemas.openxmlformats.org/spreadsheetml/2006/main" count="316" uniqueCount="142">
  <si>
    <t>Наименование программы</t>
  </si>
  <si>
    <t>План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</si>
  <si>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</si>
  <si>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</si>
  <si>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</si>
  <si>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</si>
  <si>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</si>
  <si>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</si>
  <si>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</si>
  <si>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</si>
  <si>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</si>
  <si>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</si>
  <si>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</si>
  <si>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</si>
  <si>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</si>
  <si>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</si>
  <si>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</si>
  <si>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</si>
  <si>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</si>
  <si>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</si>
  <si>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</si>
  <si>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</si>
  <si>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</si>
  <si>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</si>
  <si>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</si>
  <si>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</si>
  <si>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</si>
  <si>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</si>
  <si>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</si>
  <si>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</si>
  <si>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</si>
  <si>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</si>
  <si>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</si>
  <si>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</si>
  <si>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Муниципальные программы  Бодеевского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</si>
  <si>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</si>
  <si>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</si>
  <si>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</si>
  <si>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</si>
  <si>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</si>
  <si>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</si>
  <si>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</si>
  <si>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</si>
  <si>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</si>
  <si>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</si>
  <si>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</si>
  <si>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</si>
  <si>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</si>
  <si>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</si>
  <si>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</si>
  <si>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</si>
  <si>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</si>
  <si>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</si>
  <si>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</si>
  <si>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16 9 01 90410</t>
  </si>
  <si>
    <t>0409</t>
  </si>
  <si>
    <t>19 3 00 00000</t>
  </si>
  <si>
    <t>0503</t>
  </si>
  <si>
    <t>19 4 01 90600</t>
  </si>
  <si>
    <t>19 5 01 91220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</si>
  <si>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</si>
  <si>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</si>
  <si>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</si>
  <si>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</si>
  <si>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>16 3 01 90200</t>
  </si>
  <si>
    <t>16 5 01 91430</t>
  </si>
  <si>
    <t>0502</t>
  </si>
  <si>
    <t>99 1 01 92070</t>
  </si>
  <si>
    <t>1101</t>
  </si>
  <si>
    <t>11 1 00 00000</t>
  </si>
  <si>
    <t>19 2 00 00000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</si>
  <si>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</si>
  <si>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 xml:space="preserve">3.6.Подпрограмма «Осуществление муниципального земельного контроля в границах поселения»  </t>
  </si>
  <si>
    <t>19 6 01 88690</t>
  </si>
  <si>
    <t>3.7. Подпрограмма «Реконструкция, ремонт сетей и объектов водоснабжения»</t>
  </si>
  <si>
    <t>19 7 01 90500</t>
  </si>
  <si>
    <t xml:space="preserve">3.8.Подпрограмма «Благоустройство мест массового отдыха»  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</si>
  <si>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</si>
  <si>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</si>
  <si>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</si>
  <si>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</si>
  <si>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</si>
  <si>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16 7 00 00000</t>
  </si>
  <si>
    <t>19 8 00 00000</t>
  </si>
  <si>
    <t>24 0 00 00000</t>
  </si>
  <si>
    <t>3.5. Подпрограмма «Повышение энергетической эффективности и сокращение энергетических издержек в учреждениях поселения»</t>
  </si>
  <si>
    <t>УУР</t>
  </si>
  <si>
    <t>24 2 01 81290</t>
  </si>
  <si>
    <t>Доходы</t>
  </si>
  <si>
    <t>Безвозмездные</t>
  </si>
  <si>
    <t>Дефицит</t>
  </si>
  <si>
    <t>ФБ</t>
  </si>
  <si>
    <t>19 4 01 S8530</t>
  </si>
  <si>
    <t xml:space="preserve"> сельского поселения 2022 год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</si>
  <si>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</si>
  <si>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</si>
  <si>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</si>
  <si>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</si>
  <si>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</si>
  <si>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 xml:space="preserve">3.6. Подпрограмма  «Озеленение территории поселения»  </t>
  </si>
  <si>
    <t>2.3.Подпрограмма «Обеспечение реализации Муниципальной Программы»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</si>
  <si>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</si>
  <si>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</si>
  <si>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</si>
  <si>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</si>
  <si>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</si>
  <si>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4. Муниципальная Программа «Использование и охрана земель на территории Копанищенского сельского поселения»</t>
  </si>
  <si>
    <t>4.1.Подпрограмма  «Повышение эффективности использования и охраны земель»</t>
  </si>
  <si>
    <t>Внебюджет</t>
  </si>
  <si>
    <t>19 4 01 00000</t>
  </si>
  <si>
    <t xml:space="preserve">ОБ                                          </t>
  </si>
  <si>
    <t>19 3 01 L5760</t>
  </si>
  <si>
    <t>АПК</t>
  </si>
  <si>
    <t>Ремонт и благоустройство  воинских захоронений</t>
  </si>
  <si>
    <t>16 7 01 S8460</t>
  </si>
  <si>
    <t>Расходы с УУР</t>
  </si>
  <si>
    <t>внеб.</t>
  </si>
  <si>
    <t>обустройство парка</t>
  </si>
  <si>
    <t>обустройство детской площадки в парке</t>
  </si>
  <si>
    <t>193 01 S0800</t>
  </si>
  <si>
    <t>193 01 90800</t>
  </si>
  <si>
    <t>16 3 01 20540</t>
  </si>
  <si>
    <t>11 1 01 20540</t>
  </si>
  <si>
    <t>СФ</t>
  </si>
  <si>
    <t xml:space="preserve">5.2.Подпрограмма «Капитальный ремонт и ремонт автомобильных дорог общего пользования местного значения на территории  Копанищенского сельского поселения»              </t>
  </si>
  <si>
    <r>
  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</si>
  <si>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19 4 00 00000</t>
  </si>
  <si>
    <t>Исполнение</t>
  </si>
  <si>
    <t xml:space="preserve">16 3 01 S8620 </t>
  </si>
  <si>
    <t>2.6.Подпрограмма  «Социальная поддержка граждан»</t>
  </si>
  <si>
    <t>16 6 00 00000</t>
  </si>
  <si>
    <t>ОТЧЕТ</t>
  </si>
  <si>
    <t>об исполнении муниципальных программ</t>
  </si>
  <si>
    <t>Копанищенского сельского поселения</t>
  </si>
  <si>
    <t>19 5 00 00000</t>
  </si>
  <si>
    <t>19 6 00 00000</t>
  </si>
  <si>
    <t>19 7 00 00000</t>
  </si>
  <si>
    <t>19 9 00 00000</t>
  </si>
  <si>
    <t>Глава Копанищенского сельского поселения                                        А.М.Кетов</t>
  </si>
  <si>
    <t>16 1 00 00000</t>
  </si>
  <si>
    <t xml:space="preserve"> за 9 месяцев 2023 года</t>
  </si>
  <si>
    <t>16 3 01 70100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</si>
</sst>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1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2" borderId="0" xfId="0" applyFill="1"/>
    <xf numFmtId="0" fontId="4" fillId="2" borderId="0" xfId="0" applyFont="1" applyFill="1"/>
    <xf numFmtId="49" fontId="6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6" xfId="0" applyBorder="1" applyAlignment="1">
      <alignment vertical="center"/>
    </xf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9" fontId="0" fillId="0" borderId="0" xfId="0" applyNumberFormat="1"/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3" fontId="10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0" fillId="0" borderId="7" xfId="0" applyBorder="1"/>
    <xf numFmtId="0" fontId="7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1" xfId="0" applyBorder="1"/>
    <xf numFmtId="0" fontId="8" fillId="3" borderId="1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6" fillId="4" borderId="5" xfId="0" applyNumberFormat="1" applyFont="1" applyFill="1" applyBorder="1" applyAlignment="1">
      <alignment horizontal="center" wrapText="1"/>
    </xf>
    <xf numFmtId="0" fontId="13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5" fontId="8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165" fontId="0" fillId="0" borderId="0" xfId="0" applyNumberFormat="1"/>
    <xf numFmtId="165" fontId="10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16" fillId="0" borderId="0" xfId="0" applyNumberFormat="1" applyFont="1"/>
    <xf numFmtId="165" fontId="12" fillId="0" borderId="6" xfId="0" applyNumberFormat="1" applyFont="1" applyBorder="1" applyAlignment="1">
      <alignment vertical="center"/>
    </xf>
    <xf numFmtId="165" fontId="12" fillId="2" borderId="0" xfId="0" applyNumberFormat="1" applyFont="1" applyFill="1"/>
    <xf numFmtId="165" fontId="13" fillId="2" borderId="0" xfId="0" applyNumberFormat="1" applyFont="1" applyFill="1"/>
    <xf numFmtId="165" fontId="16" fillId="0" borderId="0" xfId="0" applyNumberFormat="1" applyFont="1" applyAlignment="1">
      <alignment vertical="center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5" fontId="17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1" fillId="2" borderId="1" xfId="0" applyFont="1" applyFill="1" applyBorder="1" applyAlignment="1">
      <alignment wrapText="1"/>
    </xf>
    <xf numFmtId="49" fontId="18" fillId="2" borderId="3" xfId="0" applyNumberFormat="1" applyFont="1" applyFill="1" applyBorder="1" applyAlignment="1">
      <alignment horizontal="right" wrapText="1"/>
    </xf>
    <xf numFmtId="49" fontId="18" fillId="2" borderId="1" xfId="0" applyNumberFormat="1" applyFont="1" applyFill="1" applyBorder="1" applyAlignment="1">
      <alignment horizontal="right" wrapText="1"/>
    </xf>
    <xf numFmtId="49" fontId="18" fillId="0" borderId="1" xfId="0" applyNumberFormat="1" applyFont="1" applyBorder="1" applyAlignment="1">
      <alignment horizontal="right"/>
    </xf>
    <xf numFmtId="49" fontId="18" fillId="2" borderId="2" xfId="0" applyNumberFormat="1" applyFont="1" applyFill="1" applyBorder="1" applyAlignment="1">
      <alignment horizontal="righ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9" fontId="19" fillId="2" borderId="3" xfId="0" applyNumberFormat="1" applyFont="1" applyFill="1" applyBorder="1" applyAlignment="1">
      <alignment horizontal="right" wrapText="1"/>
    </xf>
    <xf numFmtId="49" fontId="19" fillId="2" borderId="1" xfId="0" applyNumberFormat="1" applyFont="1" applyFill="1" applyBorder="1" applyAlignment="1">
      <alignment horizontal="right" wrapText="1"/>
    </xf>
    <xf numFmtId="49" fontId="0" fillId="0" borderId="1" xfId="0" applyNumberFormat="1" applyFont="1" applyBorder="1" applyAlignment="1">
      <alignment horizontal="right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2" fillId="0" borderId="0" xfId="0" applyFont="1" applyAlignment="1"/>
    <xf numFmtId="164" fontId="7" fillId="2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5" fontId="8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165" fontId="10" fillId="2" borderId="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20" fillId="0" borderId="0" xfId="0" applyFont="1" applyAlignment="1">
      <alignment horizontal="left" vertic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CCFFCC"/>
      <color rgb="FF66FFFF"/>
      <color rgb="FF00FFFF"/>
      <color rgb="FFFF9933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87"/>
  <sheetViews>
    <sheetView topLeftCell="A61" zoomScale="78" zoomScaleNormal="78" zoomScaleSheetLayoutView="148" workbookViewId="0">
      <selection activeCell="H72" sqref="H72"/>
    </sheetView>
  </sheetViews>
  <sheetFormatPr defaultRowHeight="15"/>
  <cols>
    <col min="1" max="1" width="5" style="20" customWidth="1"/>
    <col min="2" max="2" width="96.85546875" customWidth="1"/>
    <col min="3" max="3" width="6.5703125" customWidth="1"/>
    <col min="4" max="4" width="7.7109375" style="3" customWidth="1"/>
    <col min="5" max="5" width="20.28515625" style="4" customWidth="1"/>
    <col min="6" max="6" width="10.28515625" style="3" customWidth="1"/>
    <col min="7" max="7" width="12.140625" style="4" customWidth="1"/>
    <col min="8" max="8" width="11.7109375" customWidth="1"/>
    <col min="9" max="9" width="12" customWidth="1"/>
    <col min="10" max="10" width="6.42578125" customWidth="1"/>
    <col min="11" max="14" width="8.85546875"/>
  </cols>
  <sheetData>
    <row r="1" spans="2:9">
      <c r="B1" s="127" t="s">
        <v>34</v>
      </c>
      <c r="C1" s="127"/>
      <c r="D1" s="127"/>
      <c r="E1" s="127"/>
      <c r="F1" s="127"/>
      <c r="G1" s="127"/>
    </row>
    <row r="2" spans="2:9" ht="18.75" customHeight="1">
      <c r="B2" s="127"/>
      <c r="C2" s="127"/>
      <c r="D2" s="127"/>
      <c r="E2" s="127"/>
      <c r="F2" s="127"/>
      <c r="G2" s="127"/>
      <c r="H2" s="2"/>
    </row>
    <row r="3" spans="2:9" ht="18.75">
      <c r="B3" s="139" t="s">
        <v>93</v>
      </c>
      <c r="C3" s="139"/>
      <c r="D3" s="139"/>
      <c r="E3" s="139"/>
      <c r="F3" s="139"/>
      <c r="G3" s="139"/>
    </row>
    <row r="4" spans="2:9" ht="18.75">
      <c r="B4" s="6"/>
      <c r="C4" s="6"/>
      <c r="D4" s="7"/>
      <c r="E4" s="10"/>
      <c r="F4" s="7"/>
      <c r="G4" s="6">
        <v>2022</v>
      </c>
      <c r="H4" s="6">
        <v>2023</v>
      </c>
      <c r="I4" s="6">
        <v>2024</v>
      </c>
    </row>
    <row r="5" spans="2:9" ht="15.75">
      <c r="B5" s="39" t="s">
        <v>0</v>
      </c>
      <c r="C5" s="39"/>
      <c r="D5" s="40" t="s">
        <v>32</v>
      </c>
      <c r="E5" s="16" t="s">
        <v>13</v>
      </c>
      <c r="F5" s="40" t="s">
        <v>33</v>
      </c>
      <c r="G5" s="16" t="s">
        <v>1</v>
      </c>
      <c r="H5" s="16" t="s">
        <v>1</v>
      </c>
      <c r="I5" s="16" t="s">
        <v>1</v>
      </c>
    </row>
    <row r="6" spans="2:9" ht="15.75">
      <c r="B6" s="23" t="s">
        <v>2</v>
      </c>
      <c r="C6" s="23"/>
      <c r="D6" s="24"/>
      <c r="E6" s="25" t="s">
        <v>28</v>
      </c>
      <c r="F6" s="26"/>
      <c r="G6" s="63">
        <f>G7</f>
        <v>1570.5</v>
      </c>
      <c r="H6" s="63">
        <f t="shared" ref="H6:I6" si="0">H7</f>
        <v>1632.6</v>
      </c>
      <c r="I6" s="63">
        <f t="shared" si="0"/>
        <v>1614.7</v>
      </c>
    </row>
    <row r="7" spans="2:9" ht="15" customHeight="1">
      <c r="B7" s="141" t="s">
        <v>3</v>
      </c>
      <c r="C7" s="21"/>
      <c r="D7" s="142"/>
      <c r="E7" s="133" t="s">
        <v>69</v>
      </c>
      <c r="F7" s="137"/>
      <c r="G7" s="130">
        <f>G9+G10+G11</f>
        <v>1570.5</v>
      </c>
      <c r="H7" s="130">
        <f>H9+H10+H11</f>
        <v>1632.6</v>
      </c>
      <c r="I7" s="130">
        <f>I9+I10+I11</f>
        <v>1614.7</v>
      </c>
    </row>
    <row r="8" spans="2:9" ht="24" customHeight="1">
      <c r="B8" s="141"/>
      <c r="C8" s="22"/>
      <c r="D8" s="143"/>
      <c r="E8" s="134"/>
      <c r="F8" s="138"/>
      <c r="G8" s="130"/>
      <c r="H8" s="130"/>
      <c r="I8" s="130"/>
    </row>
    <row r="9" spans="2:9" ht="15.75">
      <c r="B9" s="27"/>
      <c r="C9" s="27"/>
      <c r="D9" s="24" t="s">
        <v>35</v>
      </c>
      <c r="E9" s="16" t="s">
        <v>15</v>
      </c>
      <c r="F9" s="28">
        <v>100</v>
      </c>
      <c r="G9" s="60">
        <v>1252.5</v>
      </c>
      <c r="H9" s="60">
        <v>1302.5999999999999</v>
      </c>
      <c r="I9" s="60">
        <v>1354.7</v>
      </c>
    </row>
    <row r="10" spans="2:9" ht="15.75">
      <c r="B10" s="27"/>
      <c r="C10" s="27"/>
      <c r="D10" s="24" t="s">
        <v>35</v>
      </c>
      <c r="E10" s="16" t="s">
        <v>15</v>
      </c>
      <c r="F10" s="28">
        <v>200</v>
      </c>
      <c r="G10" s="60">
        <v>318</v>
      </c>
      <c r="H10" s="60">
        <v>330</v>
      </c>
      <c r="I10" s="60">
        <v>260</v>
      </c>
    </row>
    <row r="11" spans="2:9" ht="15.75">
      <c r="B11" s="21"/>
      <c r="C11" s="21"/>
      <c r="D11" s="24" t="s">
        <v>35</v>
      </c>
      <c r="E11" s="16" t="s">
        <v>15</v>
      </c>
      <c r="F11" s="28">
        <v>800</v>
      </c>
      <c r="G11" s="60"/>
      <c r="H11" s="60"/>
      <c r="I11" s="60"/>
    </row>
    <row r="12" spans="2:9" ht="15.75">
      <c r="B12" s="29" t="s">
        <v>4</v>
      </c>
      <c r="C12" s="29"/>
      <c r="D12" s="24"/>
      <c r="E12" s="25" t="s">
        <v>16</v>
      </c>
      <c r="F12" s="26"/>
      <c r="G12" s="63">
        <f>G13+G14+G19+G25+G32+G36+G37+G41+G44</f>
        <v>4236.5999999999995</v>
      </c>
      <c r="H12" s="63">
        <f>H13+H14+H19+H25+H32+H36+H37+H41+H44</f>
        <v>4443.1000000000004</v>
      </c>
      <c r="I12" s="63">
        <f>I13+I14+I19+I25+I32+I36+I37+I41+I44</f>
        <v>4238.3999999999996</v>
      </c>
    </row>
    <row r="13" spans="2:9" ht="31.5">
      <c r="B13" s="30" t="s">
        <v>29</v>
      </c>
      <c r="C13" s="30"/>
      <c r="D13" s="24" t="s">
        <v>36</v>
      </c>
      <c r="E13" s="16" t="s">
        <v>17</v>
      </c>
      <c r="F13" s="28">
        <v>100</v>
      </c>
      <c r="G13" s="60">
        <v>722</v>
      </c>
      <c r="H13" s="60">
        <v>722</v>
      </c>
      <c r="I13" s="60">
        <v>722</v>
      </c>
    </row>
    <row r="14" spans="2:9" ht="15" customHeight="1">
      <c r="B14" s="128" t="s">
        <v>5</v>
      </c>
      <c r="C14" s="21"/>
      <c r="D14" s="135"/>
      <c r="E14" s="133" t="s">
        <v>39</v>
      </c>
      <c r="F14" s="137"/>
      <c r="G14" s="130">
        <f>G16+G17+G18</f>
        <v>1160.3</v>
      </c>
      <c r="H14" s="130">
        <f>H16+H17+H18</f>
        <v>1209</v>
      </c>
      <c r="I14" s="130">
        <f>I16+I17+I18</f>
        <v>1209</v>
      </c>
    </row>
    <row r="15" spans="2:9" ht="15" customHeight="1">
      <c r="B15" s="129"/>
      <c r="C15" s="22"/>
      <c r="D15" s="136"/>
      <c r="E15" s="134"/>
      <c r="F15" s="138"/>
      <c r="G15" s="130"/>
      <c r="H15" s="130"/>
      <c r="I15" s="130"/>
    </row>
    <row r="16" spans="2:9" ht="15.75">
      <c r="B16" s="22"/>
      <c r="C16" s="22"/>
      <c r="D16" s="72" t="s">
        <v>37</v>
      </c>
      <c r="E16" s="16" t="s">
        <v>18</v>
      </c>
      <c r="F16" s="28">
        <v>100</v>
      </c>
      <c r="G16" s="60">
        <v>379</v>
      </c>
      <c r="H16" s="60">
        <v>379</v>
      </c>
      <c r="I16" s="60">
        <v>379</v>
      </c>
    </row>
    <row r="17" spans="2:9" ht="15.75">
      <c r="B17" s="22"/>
      <c r="C17" s="22"/>
      <c r="D17" s="72" t="s">
        <v>37</v>
      </c>
      <c r="E17" s="16" t="s">
        <v>18</v>
      </c>
      <c r="F17" s="28">
        <v>200</v>
      </c>
      <c r="G17" s="60">
        <v>779.8</v>
      </c>
      <c r="H17" s="60">
        <v>829</v>
      </c>
      <c r="I17" s="60">
        <v>829</v>
      </c>
    </row>
    <row r="18" spans="2:9" ht="15.75">
      <c r="B18" s="22"/>
      <c r="C18" s="22"/>
      <c r="D18" s="72" t="s">
        <v>37</v>
      </c>
      <c r="E18" s="16" t="s">
        <v>18</v>
      </c>
      <c r="F18" s="28">
        <v>800</v>
      </c>
      <c r="G18" s="60">
        <v>1.5</v>
      </c>
      <c r="H18" s="60">
        <v>1</v>
      </c>
      <c r="I18" s="60">
        <v>1</v>
      </c>
    </row>
    <row r="19" spans="2:9" ht="15" customHeight="1">
      <c r="B19" s="140" t="s">
        <v>6</v>
      </c>
      <c r="C19" s="31"/>
      <c r="D19" s="135"/>
      <c r="E19" s="133" t="s">
        <v>38</v>
      </c>
      <c r="F19" s="137"/>
      <c r="G19" s="130">
        <f>G21+G22+G24+G23</f>
        <v>1805.1</v>
      </c>
      <c r="H19" s="130">
        <f t="shared" ref="H19:I19" si="1">H21+H22+H24+H23</f>
        <v>1969.5</v>
      </c>
      <c r="I19" s="130">
        <f t="shared" si="1"/>
        <v>1898.5</v>
      </c>
    </row>
    <row r="20" spans="2:9" ht="15" customHeight="1">
      <c r="B20" s="140"/>
      <c r="C20" s="42"/>
      <c r="D20" s="136"/>
      <c r="E20" s="134"/>
      <c r="F20" s="138"/>
      <c r="G20" s="130"/>
      <c r="H20" s="130"/>
      <c r="I20" s="130"/>
    </row>
    <row r="21" spans="2:9" ht="15.75">
      <c r="B21" s="30"/>
      <c r="C21" s="30"/>
      <c r="D21" s="24" t="s">
        <v>40</v>
      </c>
      <c r="E21" s="16" t="s">
        <v>30</v>
      </c>
      <c r="F21" s="28">
        <v>100</v>
      </c>
      <c r="G21" s="60">
        <v>1473.1</v>
      </c>
      <c r="H21" s="60">
        <v>1492.2</v>
      </c>
      <c r="I21" s="60">
        <v>1511.6</v>
      </c>
    </row>
    <row r="22" spans="2:9" ht="15.75">
      <c r="B22" s="30"/>
      <c r="C22" s="30"/>
      <c r="D22" s="24" t="s">
        <v>40</v>
      </c>
      <c r="E22" s="16" t="s">
        <v>30</v>
      </c>
      <c r="F22" s="28">
        <v>200</v>
      </c>
      <c r="G22" s="60">
        <v>324.5</v>
      </c>
      <c r="H22" s="60">
        <v>477.3</v>
      </c>
      <c r="I22" s="60">
        <v>386.9</v>
      </c>
    </row>
    <row r="23" spans="2:9" ht="15.75">
      <c r="B23" s="30"/>
      <c r="C23" s="30"/>
      <c r="D23" s="24" t="s">
        <v>40</v>
      </c>
      <c r="E23" s="16" t="s">
        <v>30</v>
      </c>
      <c r="F23" s="28">
        <v>800</v>
      </c>
      <c r="G23" s="60">
        <v>7.5</v>
      </c>
      <c r="H23" s="60"/>
      <c r="I23" s="60"/>
    </row>
    <row r="24" spans="2:9" ht="15.75">
      <c r="B24" s="30"/>
      <c r="C24" s="30"/>
      <c r="D24" s="24" t="s">
        <v>40</v>
      </c>
      <c r="E24" s="16" t="s">
        <v>41</v>
      </c>
      <c r="F24" s="28">
        <v>800</v>
      </c>
      <c r="G24" s="60"/>
      <c r="H24" s="60"/>
      <c r="I24" s="60"/>
    </row>
    <row r="25" spans="2:9" ht="15" customHeight="1">
      <c r="B25" s="140" t="s">
        <v>7</v>
      </c>
      <c r="C25" s="31"/>
      <c r="D25" s="135"/>
      <c r="E25" s="133" t="s">
        <v>42</v>
      </c>
      <c r="F25" s="137"/>
      <c r="G25" s="130">
        <f>G28+G29+G30+G31</f>
        <v>124</v>
      </c>
      <c r="H25" s="130">
        <f t="shared" ref="H25:I25" si="2">H28+H29+H30+H31</f>
        <v>124</v>
      </c>
      <c r="I25" s="130">
        <f t="shared" si="2"/>
        <v>124</v>
      </c>
    </row>
    <row r="26" spans="2:9" ht="15" customHeight="1">
      <c r="B26" s="140"/>
      <c r="C26" s="44"/>
      <c r="D26" s="144"/>
      <c r="E26" s="145"/>
      <c r="F26" s="146"/>
      <c r="G26" s="130"/>
      <c r="H26" s="130"/>
      <c r="I26" s="130"/>
    </row>
    <row r="27" spans="2:9" ht="15" customHeight="1">
      <c r="B27" s="140"/>
      <c r="C27" s="42"/>
      <c r="D27" s="136"/>
      <c r="E27" s="134"/>
      <c r="F27" s="138"/>
      <c r="G27" s="130"/>
      <c r="H27" s="130"/>
      <c r="I27" s="130"/>
    </row>
    <row r="28" spans="2:9" ht="15.75">
      <c r="B28" s="31"/>
      <c r="C28" s="31"/>
      <c r="D28" s="71" t="s">
        <v>43</v>
      </c>
      <c r="E28" s="16" t="s">
        <v>19</v>
      </c>
      <c r="F28" s="73">
        <v>800</v>
      </c>
      <c r="G28" s="60">
        <v>1</v>
      </c>
      <c r="H28" s="60">
        <v>1</v>
      </c>
      <c r="I28" s="60">
        <v>1</v>
      </c>
    </row>
    <row r="29" spans="2:9" ht="15.75">
      <c r="B29" s="31"/>
      <c r="C29" s="31"/>
      <c r="D29" s="71" t="s">
        <v>44</v>
      </c>
      <c r="E29" s="16" t="s">
        <v>21</v>
      </c>
      <c r="F29" s="73">
        <v>700</v>
      </c>
      <c r="G29" s="60">
        <v>1</v>
      </c>
      <c r="H29" s="60">
        <v>1</v>
      </c>
      <c r="I29" s="60">
        <v>1</v>
      </c>
    </row>
    <row r="30" spans="2:9" ht="15.75">
      <c r="B30" s="31"/>
      <c r="C30" s="31"/>
      <c r="D30" s="71" t="s">
        <v>37</v>
      </c>
      <c r="E30" s="16" t="s">
        <v>20</v>
      </c>
      <c r="F30" s="73">
        <v>500</v>
      </c>
      <c r="G30" s="60">
        <v>121</v>
      </c>
      <c r="H30" s="60">
        <v>121</v>
      </c>
      <c r="I30" s="60">
        <v>121</v>
      </c>
    </row>
    <row r="31" spans="2:9" ht="15.75">
      <c r="B31" s="31"/>
      <c r="C31" s="31"/>
      <c r="D31" s="71" t="s">
        <v>50</v>
      </c>
      <c r="E31" s="16" t="s">
        <v>20</v>
      </c>
      <c r="F31" s="73">
        <v>500</v>
      </c>
      <c r="G31" s="60">
        <v>1</v>
      </c>
      <c r="H31" s="60">
        <v>1</v>
      </c>
      <c r="I31" s="60">
        <v>1</v>
      </c>
    </row>
    <row r="32" spans="2:9" ht="15" customHeight="1">
      <c r="B32" s="128" t="s">
        <v>96</v>
      </c>
      <c r="C32" s="21"/>
      <c r="D32" s="135"/>
      <c r="E32" s="133" t="s">
        <v>45</v>
      </c>
      <c r="F32" s="137"/>
      <c r="G32" s="130">
        <f>G34+G35</f>
        <v>148</v>
      </c>
      <c r="H32" s="130">
        <f>H34+H35</f>
        <v>128</v>
      </c>
      <c r="I32" s="130">
        <f>I34+I35</f>
        <v>38</v>
      </c>
    </row>
    <row r="33" spans="2:9" ht="18.600000000000001" customHeight="1">
      <c r="B33" s="129"/>
      <c r="C33" s="22"/>
      <c r="D33" s="136"/>
      <c r="E33" s="134"/>
      <c r="F33" s="138"/>
      <c r="G33" s="130"/>
      <c r="H33" s="130"/>
      <c r="I33" s="130"/>
    </row>
    <row r="34" spans="2:9" ht="15.75">
      <c r="B34" s="22"/>
      <c r="C34" s="22"/>
      <c r="D34" s="72" t="s">
        <v>46</v>
      </c>
      <c r="E34" s="16" t="s">
        <v>65</v>
      </c>
      <c r="F34" s="74">
        <v>200</v>
      </c>
      <c r="G34" s="60">
        <v>28</v>
      </c>
      <c r="H34" s="60">
        <v>28</v>
      </c>
      <c r="I34" s="60">
        <v>28</v>
      </c>
    </row>
    <row r="35" spans="2:9" ht="15.75">
      <c r="B35" s="22"/>
      <c r="C35" s="22"/>
      <c r="D35" s="72" t="s">
        <v>47</v>
      </c>
      <c r="E35" s="16" t="s">
        <v>22</v>
      </c>
      <c r="F35" s="74">
        <v>200</v>
      </c>
      <c r="G35" s="60">
        <v>120</v>
      </c>
      <c r="H35" s="60">
        <v>100</v>
      </c>
      <c r="I35" s="60">
        <v>10</v>
      </c>
    </row>
    <row r="36" spans="2:9" ht="15.75">
      <c r="B36" s="30" t="s">
        <v>97</v>
      </c>
      <c r="C36" s="30"/>
      <c r="D36" s="24" t="s">
        <v>48</v>
      </c>
      <c r="E36" s="16" t="s">
        <v>23</v>
      </c>
      <c r="F36" s="28">
        <v>300</v>
      </c>
      <c r="G36" s="60">
        <v>76</v>
      </c>
      <c r="H36" s="60">
        <v>79</v>
      </c>
      <c r="I36" s="60">
        <v>82</v>
      </c>
    </row>
    <row r="37" spans="2:9" ht="15.75">
      <c r="B37" s="30" t="s">
        <v>49</v>
      </c>
      <c r="C37" s="30"/>
      <c r="D37" s="24"/>
      <c r="E37" s="16" t="s">
        <v>82</v>
      </c>
      <c r="F37" s="28"/>
      <c r="G37" s="64">
        <f>G38+G39+G40</f>
        <v>67.7</v>
      </c>
      <c r="H37" s="64">
        <f t="shared" ref="H37:I37" si="3">H38+H39+H40</f>
        <v>75</v>
      </c>
      <c r="I37" s="64">
        <f t="shared" si="3"/>
        <v>50</v>
      </c>
    </row>
    <row r="38" spans="2:9" ht="15.75">
      <c r="B38" s="30"/>
      <c r="C38" s="30"/>
      <c r="D38" s="24" t="s">
        <v>50</v>
      </c>
      <c r="E38" s="16" t="s">
        <v>51</v>
      </c>
      <c r="F38" s="28">
        <v>200</v>
      </c>
      <c r="G38" s="60">
        <v>32.299999999999997</v>
      </c>
      <c r="H38" s="60">
        <v>75</v>
      </c>
      <c r="I38" s="60">
        <v>50</v>
      </c>
    </row>
    <row r="39" spans="2:9" ht="15.75">
      <c r="B39" s="50"/>
      <c r="C39" s="32" t="s">
        <v>94</v>
      </c>
      <c r="D39" s="24" t="s">
        <v>50</v>
      </c>
      <c r="E39" s="16" t="s">
        <v>114</v>
      </c>
      <c r="F39" s="28">
        <v>200</v>
      </c>
      <c r="G39" s="60">
        <v>17.7</v>
      </c>
      <c r="H39" s="60"/>
      <c r="I39" s="60"/>
    </row>
    <row r="40" spans="2:9" ht="15.75">
      <c r="B40" s="50"/>
      <c r="C40" s="41" t="s">
        <v>95</v>
      </c>
      <c r="D40" s="24" t="s">
        <v>50</v>
      </c>
      <c r="E40" s="16" t="s">
        <v>114</v>
      </c>
      <c r="F40" s="28">
        <v>200</v>
      </c>
      <c r="G40" s="60">
        <v>17.7</v>
      </c>
      <c r="H40" s="60"/>
      <c r="I40" s="60"/>
    </row>
    <row r="41" spans="2:9" ht="31.5">
      <c r="B41" s="30" t="s">
        <v>14</v>
      </c>
      <c r="C41" s="30"/>
      <c r="D41" s="24"/>
      <c r="E41" s="16" t="s">
        <v>52</v>
      </c>
      <c r="F41" s="28"/>
      <c r="G41" s="64">
        <f>G42+G43</f>
        <v>93.5</v>
      </c>
      <c r="H41" s="64">
        <f>H42+H43</f>
        <v>96.600000000000009</v>
      </c>
      <c r="I41" s="64">
        <f>I42+I43</f>
        <v>99.9</v>
      </c>
    </row>
    <row r="42" spans="2:9" ht="15.75">
      <c r="B42" s="50"/>
      <c r="C42" s="17" t="s">
        <v>91</v>
      </c>
      <c r="D42" s="24" t="s">
        <v>53</v>
      </c>
      <c r="E42" s="16" t="s">
        <v>24</v>
      </c>
      <c r="F42" s="28">
        <v>100</v>
      </c>
      <c r="G42" s="60">
        <v>86.9</v>
      </c>
      <c r="H42" s="60">
        <v>86.9</v>
      </c>
      <c r="I42" s="60">
        <v>86.9</v>
      </c>
    </row>
    <row r="43" spans="2:9" ht="15.75">
      <c r="B43" s="50"/>
      <c r="C43" s="17" t="s">
        <v>91</v>
      </c>
      <c r="D43" s="24" t="s">
        <v>53</v>
      </c>
      <c r="E43" s="16" t="s">
        <v>24</v>
      </c>
      <c r="F43" s="28">
        <v>200</v>
      </c>
      <c r="G43" s="60">
        <v>6.6</v>
      </c>
      <c r="H43" s="60">
        <v>9.6999999999999993</v>
      </c>
      <c r="I43" s="60">
        <v>13</v>
      </c>
    </row>
    <row r="44" spans="2:9" ht="31.5">
      <c r="B44" s="30" t="s">
        <v>98</v>
      </c>
      <c r="C44" s="30"/>
      <c r="D44" s="24" t="s">
        <v>68</v>
      </c>
      <c r="E44" s="16" t="s">
        <v>54</v>
      </c>
      <c r="F44" s="28">
        <v>200</v>
      </c>
      <c r="G44" s="60">
        <v>40</v>
      </c>
      <c r="H44" s="60">
        <v>40</v>
      </c>
      <c r="I44" s="60">
        <v>15</v>
      </c>
    </row>
    <row r="45" spans="2:9" ht="15" customHeight="1">
      <c r="B45" s="131" t="s">
        <v>8</v>
      </c>
      <c r="C45" s="45"/>
      <c r="D45" s="135"/>
      <c r="E45" s="147" t="s">
        <v>25</v>
      </c>
      <c r="F45" s="149"/>
      <c r="G45" s="132">
        <f>G47+G52+G65+G69+G70+G71</f>
        <v>10999.2</v>
      </c>
      <c r="H45" s="132">
        <f>H47+H52+H65+H69+H70+H71</f>
        <v>3934.1</v>
      </c>
      <c r="I45" s="132">
        <f>I47+I52+I65+I69+I70+I71</f>
        <v>831.3</v>
      </c>
    </row>
    <row r="46" spans="2:9" ht="15" customHeight="1">
      <c r="B46" s="131"/>
      <c r="C46" s="46"/>
      <c r="D46" s="136"/>
      <c r="E46" s="148"/>
      <c r="F46" s="150"/>
      <c r="G46" s="132"/>
      <c r="H46" s="132"/>
      <c r="I46" s="132"/>
    </row>
    <row r="47" spans="2:9" ht="15" customHeight="1">
      <c r="B47" s="128" t="s">
        <v>9</v>
      </c>
      <c r="C47" s="21"/>
      <c r="D47" s="135"/>
      <c r="E47" s="133" t="s">
        <v>70</v>
      </c>
      <c r="F47" s="137"/>
      <c r="G47" s="130">
        <f>G49+G50+G51</f>
        <v>284.5</v>
      </c>
      <c r="H47" s="130">
        <f t="shared" ref="H47:I47" si="4">H49+H50+H51</f>
        <v>290.5</v>
      </c>
      <c r="I47" s="130">
        <f t="shared" si="4"/>
        <v>297.5</v>
      </c>
    </row>
    <row r="48" spans="2:9" ht="15" customHeight="1">
      <c r="B48" s="129"/>
      <c r="C48" s="22"/>
      <c r="D48" s="136"/>
      <c r="E48" s="134"/>
      <c r="F48" s="138"/>
      <c r="G48" s="130"/>
      <c r="H48" s="130"/>
      <c r="I48" s="130"/>
    </row>
    <row r="49" spans="2:10" ht="15.75">
      <c r="B49" s="27"/>
      <c r="C49" s="27"/>
      <c r="D49" s="24" t="s">
        <v>57</v>
      </c>
      <c r="E49" s="16" t="s">
        <v>26</v>
      </c>
      <c r="F49" s="28">
        <v>200</v>
      </c>
      <c r="G49" s="60">
        <v>213.5</v>
      </c>
      <c r="H49" s="60">
        <v>219.5</v>
      </c>
      <c r="I49" s="60">
        <v>226.5</v>
      </c>
    </row>
    <row r="50" spans="2:10" ht="15.75">
      <c r="B50" s="50"/>
      <c r="C50" s="32" t="s">
        <v>94</v>
      </c>
      <c r="D50" s="24" t="s">
        <v>57</v>
      </c>
      <c r="E50" s="16" t="s">
        <v>31</v>
      </c>
      <c r="F50" s="28">
        <v>200</v>
      </c>
      <c r="G50" s="60">
        <v>64.5</v>
      </c>
      <c r="H50" s="60">
        <v>64.5</v>
      </c>
      <c r="I50" s="60">
        <v>64.5</v>
      </c>
    </row>
    <row r="51" spans="2:10" ht="15.75">
      <c r="B51" s="50"/>
      <c r="C51" s="41" t="s">
        <v>95</v>
      </c>
      <c r="D51" s="24" t="s">
        <v>57</v>
      </c>
      <c r="E51" s="16" t="s">
        <v>31</v>
      </c>
      <c r="F51" s="28">
        <v>200</v>
      </c>
      <c r="G51" s="60">
        <v>6.5</v>
      </c>
      <c r="H51" s="60">
        <v>6.5</v>
      </c>
      <c r="I51" s="60">
        <v>6.5</v>
      </c>
    </row>
    <row r="52" spans="2:10" ht="15.75">
      <c r="B52" s="21" t="s">
        <v>10</v>
      </c>
      <c r="C52" s="21"/>
      <c r="D52" s="71"/>
      <c r="E52" s="16" t="s">
        <v>56</v>
      </c>
      <c r="F52" s="28"/>
      <c r="G52" s="64">
        <f>SUM(G53:G64)</f>
        <v>9363.7000000000007</v>
      </c>
      <c r="H52" s="64">
        <f t="shared" ref="H52:I52" si="5">SUM(H53:H64)</f>
        <v>3511.6</v>
      </c>
      <c r="I52" s="64">
        <f t="shared" si="5"/>
        <v>383.8</v>
      </c>
    </row>
    <row r="53" spans="2:10" ht="15.75">
      <c r="B53" s="21"/>
      <c r="C53" s="21"/>
      <c r="D53" s="56" t="s">
        <v>57</v>
      </c>
      <c r="E53" s="53" t="s">
        <v>27</v>
      </c>
      <c r="F53" s="54">
        <v>200</v>
      </c>
      <c r="G53" s="60">
        <v>315.60000000000002</v>
      </c>
      <c r="H53" s="60">
        <v>3511.6</v>
      </c>
      <c r="I53" s="60">
        <v>383.8</v>
      </c>
    </row>
    <row r="54" spans="2:10" ht="15" customHeight="1">
      <c r="B54" s="51" t="s">
        <v>117</v>
      </c>
      <c r="C54" s="33" t="s">
        <v>91</v>
      </c>
      <c r="D54" s="71" t="s">
        <v>50</v>
      </c>
      <c r="E54" s="16" t="s">
        <v>111</v>
      </c>
      <c r="F54" s="28">
        <v>200</v>
      </c>
      <c r="G54" s="60">
        <v>1977.8</v>
      </c>
      <c r="H54" s="60"/>
      <c r="I54" s="60"/>
    </row>
    <row r="55" spans="2:10" ht="16.350000000000001" customHeight="1">
      <c r="B55" s="51" t="s">
        <v>117</v>
      </c>
      <c r="C55" s="33" t="s">
        <v>94</v>
      </c>
      <c r="D55" s="71" t="s">
        <v>50</v>
      </c>
      <c r="E55" s="16" t="s">
        <v>111</v>
      </c>
      <c r="F55" s="28">
        <v>200</v>
      </c>
      <c r="G55" s="60">
        <v>40.4</v>
      </c>
      <c r="H55" s="60"/>
      <c r="I55" s="60"/>
      <c r="J55" t="s">
        <v>112</v>
      </c>
    </row>
    <row r="56" spans="2:10" ht="18.2" customHeight="1">
      <c r="B56" s="52" t="s">
        <v>117</v>
      </c>
      <c r="C56" s="41" t="s">
        <v>95</v>
      </c>
      <c r="D56" s="56" t="s">
        <v>50</v>
      </c>
      <c r="E56" s="53" t="s">
        <v>111</v>
      </c>
      <c r="F56" s="54">
        <v>200</v>
      </c>
      <c r="G56" s="60">
        <v>1399.5</v>
      </c>
      <c r="H56" s="60"/>
      <c r="I56" s="60"/>
    </row>
    <row r="57" spans="2:10" ht="15.6" customHeight="1">
      <c r="B57" s="52" t="s">
        <v>117</v>
      </c>
      <c r="C57" s="41" t="s">
        <v>116</v>
      </c>
      <c r="D57" s="71" t="s">
        <v>50</v>
      </c>
      <c r="E57" s="16" t="s">
        <v>111</v>
      </c>
      <c r="F57" s="28">
        <v>200</v>
      </c>
      <c r="G57" s="60">
        <v>356.3</v>
      </c>
      <c r="H57" s="60"/>
      <c r="I57" s="60"/>
    </row>
    <row r="58" spans="2:10" ht="15.6" customHeight="1">
      <c r="B58" s="52" t="s">
        <v>117</v>
      </c>
      <c r="C58" s="41"/>
      <c r="D58" s="56" t="s">
        <v>50</v>
      </c>
      <c r="E58" s="53" t="s">
        <v>119</v>
      </c>
      <c r="F58" s="54">
        <v>500</v>
      </c>
      <c r="G58" s="60">
        <v>1399.5</v>
      </c>
      <c r="H58" s="60"/>
      <c r="I58" s="60"/>
    </row>
    <row r="59" spans="2:10" ht="15.6" customHeight="1">
      <c r="B59" s="52"/>
      <c r="C59" s="41"/>
      <c r="D59" s="56" t="s">
        <v>50</v>
      </c>
      <c r="E59" s="53" t="s">
        <v>120</v>
      </c>
      <c r="F59" s="54">
        <v>200</v>
      </c>
      <c r="G59" s="60">
        <v>3300.3</v>
      </c>
      <c r="H59" s="60"/>
      <c r="I59" s="60"/>
    </row>
    <row r="60" spans="2:10" ht="18.2" customHeight="1">
      <c r="B60" s="51" t="s">
        <v>118</v>
      </c>
      <c r="C60" s="33" t="s">
        <v>91</v>
      </c>
      <c r="D60" s="71" t="s">
        <v>50</v>
      </c>
      <c r="E60" s="16" t="s">
        <v>111</v>
      </c>
      <c r="F60" s="28">
        <v>200</v>
      </c>
      <c r="G60" s="60"/>
      <c r="H60" s="60"/>
      <c r="I60" s="60"/>
    </row>
    <row r="61" spans="2:10" ht="19.5" customHeight="1">
      <c r="B61" s="51" t="s">
        <v>118</v>
      </c>
      <c r="C61" s="33" t="s">
        <v>94</v>
      </c>
      <c r="D61" s="56" t="s">
        <v>50</v>
      </c>
      <c r="E61" s="53" t="s">
        <v>111</v>
      </c>
      <c r="F61" s="54">
        <v>200</v>
      </c>
      <c r="G61" s="60"/>
      <c r="H61" s="60"/>
      <c r="I61" s="60"/>
    </row>
    <row r="62" spans="2:10" ht="16.899999999999999" customHeight="1">
      <c r="B62" s="52" t="s">
        <v>118</v>
      </c>
      <c r="C62" s="41" t="s">
        <v>95</v>
      </c>
      <c r="D62" s="56" t="s">
        <v>50</v>
      </c>
      <c r="E62" s="53" t="s">
        <v>111</v>
      </c>
      <c r="F62" s="54">
        <v>200</v>
      </c>
      <c r="G62" s="60"/>
      <c r="H62" s="60"/>
      <c r="I62" s="60"/>
    </row>
    <row r="63" spans="2:10" ht="19.5" customHeight="1">
      <c r="B63" s="52" t="s">
        <v>118</v>
      </c>
      <c r="C63" s="41" t="s">
        <v>116</v>
      </c>
      <c r="D63" s="71" t="s">
        <v>50</v>
      </c>
      <c r="E63" s="16" t="s">
        <v>111</v>
      </c>
      <c r="F63" s="28">
        <v>200</v>
      </c>
      <c r="G63" s="60">
        <v>574.29999999999995</v>
      </c>
      <c r="H63" s="60"/>
      <c r="I63" s="60"/>
    </row>
    <row r="64" spans="2:10" ht="19.5" customHeight="1">
      <c r="B64" s="52" t="s">
        <v>118</v>
      </c>
      <c r="C64" s="41"/>
      <c r="D64" s="56" t="s">
        <v>50</v>
      </c>
      <c r="E64" s="53" t="s">
        <v>119</v>
      </c>
      <c r="F64" s="54">
        <v>500</v>
      </c>
      <c r="G64" s="60"/>
      <c r="H64" s="60"/>
      <c r="I64" s="60"/>
    </row>
    <row r="65" spans="2:12" ht="15.75">
      <c r="B65" s="30" t="s">
        <v>11</v>
      </c>
      <c r="C65" s="30"/>
      <c r="D65" s="24"/>
      <c r="E65" s="16" t="s">
        <v>109</v>
      </c>
      <c r="F65" s="28"/>
      <c r="G65" s="65">
        <f>G66+G67+G68</f>
        <v>1171</v>
      </c>
      <c r="H65" s="65">
        <f t="shared" ref="H65:I65" si="6">H66+H67+H68</f>
        <v>22</v>
      </c>
      <c r="I65" s="65">
        <f t="shared" si="6"/>
        <v>50</v>
      </c>
    </row>
    <row r="66" spans="2:12" ht="15.75">
      <c r="B66" s="30"/>
      <c r="C66" s="30"/>
      <c r="D66" s="24" t="s">
        <v>57</v>
      </c>
      <c r="E66" s="16" t="s">
        <v>58</v>
      </c>
      <c r="F66" s="28">
        <v>200</v>
      </c>
      <c r="G66" s="60"/>
      <c r="H66" s="60">
        <v>22</v>
      </c>
      <c r="I66" s="60">
        <v>50</v>
      </c>
    </row>
    <row r="67" spans="2:12" ht="15.75">
      <c r="B67" s="50"/>
      <c r="C67" s="32" t="s">
        <v>110</v>
      </c>
      <c r="D67" s="24" t="s">
        <v>57</v>
      </c>
      <c r="E67" s="16" t="s">
        <v>92</v>
      </c>
      <c r="F67" s="28">
        <v>200</v>
      </c>
      <c r="G67" s="60">
        <v>966.6</v>
      </c>
      <c r="H67" s="60"/>
      <c r="I67" s="60"/>
      <c r="J67" t="s">
        <v>113</v>
      </c>
    </row>
    <row r="68" spans="2:12" ht="15.75">
      <c r="B68" s="50"/>
      <c r="C68" s="41" t="s">
        <v>95</v>
      </c>
      <c r="D68" s="24" t="s">
        <v>57</v>
      </c>
      <c r="E68" s="16" t="s">
        <v>92</v>
      </c>
      <c r="F68" s="28">
        <v>200</v>
      </c>
      <c r="G68" s="60">
        <v>204.4</v>
      </c>
      <c r="H68" s="60"/>
      <c r="I68" s="60"/>
    </row>
    <row r="69" spans="2:12" ht="31.5">
      <c r="B69" s="30" t="s">
        <v>85</v>
      </c>
      <c r="C69" s="30"/>
      <c r="D69" s="24" t="s">
        <v>57</v>
      </c>
      <c r="E69" s="16" t="s">
        <v>59</v>
      </c>
      <c r="F69" s="28">
        <v>200</v>
      </c>
      <c r="G69" s="60">
        <v>120</v>
      </c>
      <c r="H69" s="60">
        <v>50</v>
      </c>
      <c r="I69" s="60">
        <v>50</v>
      </c>
    </row>
    <row r="70" spans="2:12" ht="15.75">
      <c r="B70" s="30" t="s">
        <v>99</v>
      </c>
      <c r="C70" s="30"/>
      <c r="D70" s="24" t="s">
        <v>57</v>
      </c>
      <c r="E70" s="16" t="s">
        <v>60</v>
      </c>
      <c r="F70" s="28">
        <v>200</v>
      </c>
      <c r="G70" s="60">
        <v>60</v>
      </c>
      <c r="H70" s="60">
        <v>60</v>
      </c>
      <c r="I70" s="60">
        <v>50</v>
      </c>
    </row>
    <row r="71" spans="2:12" ht="31.5">
      <c r="B71" s="30" t="s">
        <v>62</v>
      </c>
      <c r="C71" s="30"/>
      <c r="D71" s="24" t="s">
        <v>50</v>
      </c>
      <c r="E71" s="16" t="s">
        <v>61</v>
      </c>
      <c r="F71" s="16">
        <v>200</v>
      </c>
      <c r="G71" s="60"/>
      <c r="H71" s="60"/>
      <c r="I71" s="60"/>
    </row>
    <row r="72" spans="2:12" ht="31.5">
      <c r="B72" s="29" t="s">
        <v>101</v>
      </c>
      <c r="C72" s="48"/>
      <c r="D72" s="5"/>
      <c r="E72" s="15" t="s">
        <v>80</v>
      </c>
      <c r="F72" s="34"/>
      <c r="G72" s="63">
        <f>G73</f>
        <v>15</v>
      </c>
      <c r="H72" s="63">
        <f>H73</f>
        <v>15</v>
      </c>
      <c r="I72" s="63">
        <f>I73</f>
        <v>15</v>
      </c>
    </row>
    <row r="73" spans="2:12" ht="17.649999999999999" customHeight="1">
      <c r="B73" s="30" t="s">
        <v>104</v>
      </c>
      <c r="C73" s="47"/>
      <c r="D73" s="5" t="s">
        <v>50</v>
      </c>
      <c r="E73" s="34" t="s">
        <v>81</v>
      </c>
      <c r="F73" s="34">
        <v>200</v>
      </c>
      <c r="G73" s="60">
        <v>15</v>
      </c>
      <c r="H73" s="60">
        <v>15</v>
      </c>
      <c r="I73" s="60">
        <v>15</v>
      </c>
    </row>
    <row r="74" spans="2:12" ht="17.649999999999999" customHeight="1">
      <c r="B74" s="29" t="s">
        <v>102</v>
      </c>
      <c r="C74" s="48"/>
      <c r="D74" s="5"/>
      <c r="E74" s="15" t="s">
        <v>84</v>
      </c>
      <c r="F74" s="34"/>
      <c r="G74" s="63">
        <f>G75</f>
        <v>2361.6999999999998</v>
      </c>
      <c r="H74" s="63">
        <f>H75</f>
        <v>2122.6999999999998</v>
      </c>
      <c r="I74" s="63">
        <f>I75</f>
        <v>2239.6999999999998</v>
      </c>
    </row>
    <row r="75" spans="2:12" ht="34.5" customHeight="1">
      <c r="B75" s="30" t="s">
        <v>105</v>
      </c>
      <c r="C75" s="47"/>
      <c r="D75" s="57" t="s">
        <v>55</v>
      </c>
      <c r="E75" s="55" t="s">
        <v>87</v>
      </c>
      <c r="F75" s="55">
        <v>200</v>
      </c>
      <c r="G75" s="60">
        <v>2361.6999999999998</v>
      </c>
      <c r="H75" s="60">
        <v>2122.6999999999998</v>
      </c>
      <c r="I75" s="60">
        <v>2239.6999999999998</v>
      </c>
      <c r="K75" s="9"/>
      <c r="L75" s="9"/>
    </row>
    <row r="76" spans="2:12" ht="15.75">
      <c r="B76" s="35" t="s">
        <v>103</v>
      </c>
      <c r="C76" s="49"/>
      <c r="D76" s="36" t="s">
        <v>63</v>
      </c>
      <c r="E76" s="37" t="s">
        <v>67</v>
      </c>
      <c r="F76" s="38">
        <v>800</v>
      </c>
      <c r="G76" s="61"/>
      <c r="H76" s="61"/>
      <c r="I76" s="61"/>
    </row>
    <row r="77" spans="2:12" ht="15.75">
      <c r="B77" s="23" t="s">
        <v>12</v>
      </c>
      <c r="C77" s="23"/>
      <c r="D77" s="24"/>
      <c r="E77" s="25"/>
      <c r="F77" s="26"/>
      <c r="G77" s="63">
        <f>G6+G12+G45+G72+G76+G74</f>
        <v>19183</v>
      </c>
      <c r="H77" s="63">
        <f>H6+H12+H45+H72+H76+H74</f>
        <v>12147.5</v>
      </c>
      <c r="I77" s="63">
        <f>I6+I12+I45+I72+I76+I74</f>
        <v>8939.0999999999985</v>
      </c>
    </row>
    <row r="78" spans="2:12">
      <c r="B78" s="8"/>
      <c r="C78" s="8"/>
      <c r="D78" s="14"/>
      <c r="E78" s="58" t="s">
        <v>86</v>
      </c>
      <c r="F78" s="13"/>
      <c r="G78" s="67"/>
      <c r="H78" s="68">
        <v>263.3</v>
      </c>
      <c r="I78" s="69">
        <v>351.2</v>
      </c>
      <c r="K78" s="9">
        <f>H74+H50+H41</f>
        <v>2283.7999999999997</v>
      </c>
      <c r="L78" s="9">
        <f>I74+I50+I41</f>
        <v>2404.1</v>
      </c>
    </row>
    <row r="79" spans="2:12" ht="15.75">
      <c r="B79" s="1"/>
      <c r="C79" s="1"/>
      <c r="D79" s="11"/>
      <c r="E79" s="18" t="s">
        <v>115</v>
      </c>
      <c r="F79" s="12"/>
      <c r="G79" s="70">
        <f>G77+G78</f>
        <v>19183</v>
      </c>
      <c r="H79" s="66">
        <f>H77+H78</f>
        <v>12410.8</v>
      </c>
      <c r="I79" s="66">
        <f>I77+I78</f>
        <v>9290.2999999999993</v>
      </c>
      <c r="K79" s="9"/>
      <c r="L79" s="9"/>
    </row>
    <row r="80" spans="2:12">
      <c r="B80" s="1"/>
      <c r="C80" s="1"/>
      <c r="D80" s="11"/>
      <c r="E80" s="19" t="s">
        <v>88</v>
      </c>
      <c r="F80" s="12"/>
      <c r="G80" s="75">
        <v>18938.099999999999</v>
      </c>
      <c r="H80" s="66">
        <v>12369.8</v>
      </c>
      <c r="I80" s="66">
        <v>9249.2999999999993</v>
      </c>
    </row>
    <row r="81" spans="2:12">
      <c r="B81" s="1"/>
      <c r="C81" s="1"/>
      <c r="D81" s="11"/>
      <c r="E81" s="59" t="s">
        <v>89</v>
      </c>
      <c r="F81" s="11"/>
      <c r="G81" s="76">
        <v>16938.099999999999</v>
      </c>
      <c r="H81" s="62">
        <v>10340.799999999999</v>
      </c>
      <c r="I81" s="62">
        <v>7189.3</v>
      </c>
    </row>
    <row r="82" spans="2:12">
      <c r="B82" s="1"/>
      <c r="C82" s="1"/>
      <c r="D82" s="11"/>
      <c r="E82" s="59" t="s">
        <v>90</v>
      </c>
      <c r="F82" s="11"/>
      <c r="G82" s="62">
        <f>G80-G79</f>
        <v>-244.90000000000146</v>
      </c>
      <c r="H82" s="62">
        <f>H80-H79</f>
        <v>-41</v>
      </c>
      <c r="I82" s="62">
        <f>I80-I79</f>
        <v>-41</v>
      </c>
    </row>
    <row r="83" spans="2:12">
      <c r="E83" s="4" t="s">
        <v>108</v>
      </c>
      <c r="G83" s="62">
        <v>930.6</v>
      </c>
      <c r="H83" s="62"/>
      <c r="I83" s="62"/>
    </row>
    <row r="84" spans="2:12">
      <c r="G84"/>
    </row>
    <row r="85" spans="2:12">
      <c r="G85"/>
    </row>
    <row r="86" spans="2:12">
      <c r="K86" s="9">
        <f>H79-K78</f>
        <v>10127</v>
      </c>
      <c r="L86" s="9">
        <f>I79-L78</f>
        <v>6886.1999999999989</v>
      </c>
    </row>
    <row r="87" spans="2:12">
      <c r="K87" s="9">
        <f>K86*2.6/100</f>
        <v>263.30200000000002</v>
      </c>
      <c r="L87" s="9">
        <f>L86*5.1/100</f>
        <v>351.19619999999998</v>
      </c>
    </row>
  </sheetData>
  <autoFilter ref="D1:D85"/>
  <mergeCells count="51">
    <mergeCell ref="I45:I46"/>
    <mergeCell ref="I47:I48"/>
    <mergeCell ref="I7:I8"/>
    <mergeCell ref="I14:I15"/>
    <mergeCell ref="I19:I20"/>
    <mergeCell ref="I25:I27"/>
    <mergeCell ref="H7:H8"/>
    <mergeCell ref="H14:H15"/>
    <mergeCell ref="H19:H20"/>
    <mergeCell ref="H25:H27"/>
    <mergeCell ref="I32:I33"/>
    <mergeCell ref="H32:H33"/>
    <mergeCell ref="H45:H46"/>
    <mergeCell ref="H47:H48"/>
    <mergeCell ref="D32:D33"/>
    <mergeCell ref="F32:F33"/>
    <mergeCell ref="E32:E33"/>
    <mergeCell ref="E45:E46"/>
    <mergeCell ref="D45:D46"/>
    <mergeCell ref="F45:F46"/>
    <mergeCell ref="D19:D20"/>
    <mergeCell ref="E19:E20"/>
    <mergeCell ref="F19:F20"/>
    <mergeCell ref="G19:G20"/>
    <mergeCell ref="D25:D27"/>
    <mergeCell ref="E25:E27"/>
    <mergeCell ref="F25:F27"/>
    <mergeCell ref="D7:D8"/>
    <mergeCell ref="E7:E8"/>
    <mergeCell ref="F7:F8"/>
    <mergeCell ref="G7:G8"/>
    <mergeCell ref="D14:D15"/>
    <mergeCell ref="E14:E15"/>
    <mergeCell ref="F14:F15"/>
    <mergeCell ref="G14:G15"/>
    <mergeCell ref="B1:G2"/>
    <mergeCell ref="B32:B33"/>
    <mergeCell ref="G32:G33"/>
    <mergeCell ref="B47:B48"/>
    <mergeCell ref="B45:B46"/>
    <mergeCell ref="G45:G46"/>
    <mergeCell ref="E47:E48"/>
    <mergeCell ref="D47:D48"/>
    <mergeCell ref="F47:F48"/>
    <mergeCell ref="G47:G48"/>
    <mergeCell ref="B3:G3"/>
    <mergeCell ref="B19:B20"/>
    <mergeCell ref="B25:B27"/>
    <mergeCell ref="G25:G27"/>
    <mergeCell ref="B7:B8"/>
    <mergeCell ref="B14:B15"/>
  </mergeCells>
  <pageMargins left="0.35" right="0.21" top="0.5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1"/>
  <sheetViews>
    <sheetView tabSelected="1" workbookViewId="0">
      <selection activeCell="K77" sqref="K77"/>
    </sheetView>
  </sheetViews>
  <sheetFormatPr defaultRowHeight="15"/>
  <cols>
    <col min="1" max="1" width="89.28515625" customWidth="1"/>
    <col min="2" max="2" width="6" hidden="1" customWidth="1"/>
    <col min="3" max="3" width="9.28515625" style="3" customWidth="1"/>
    <col min="4" max="4" width="20.5703125" style="3" customWidth="1"/>
    <col min="5" max="5" width="6.7109375" style="3" customWidth="1"/>
    <col min="6" max="6" width="13.140625" style="121" customWidth="1"/>
    <col min="7" max="7" width="13" style="121" customWidth="1"/>
  </cols>
  <sheetData>
    <row r="1" spans="1:9" ht="18.75">
      <c r="A1" s="124"/>
      <c r="B1" s="124"/>
      <c r="C1" s="124"/>
      <c r="D1" s="124"/>
      <c r="E1" s="124"/>
      <c r="F1" s="124"/>
      <c r="G1" s="103"/>
    </row>
    <row r="2" spans="1:9" ht="15.75">
      <c r="A2" s="157" t="s">
        <v>131</v>
      </c>
      <c r="B2" s="157"/>
      <c r="C2" s="157"/>
      <c r="D2" s="157"/>
      <c r="E2" s="157"/>
      <c r="F2" s="157"/>
      <c r="G2" s="157"/>
    </row>
    <row r="3" spans="1:9" ht="15.75">
      <c r="A3" s="157" t="s">
        <v>132</v>
      </c>
      <c r="B3" s="157"/>
      <c r="C3" s="157"/>
      <c r="D3" s="157"/>
      <c r="E3" s="157"/>
      <c r="F3" s="157"/>
      <c r="G3" s="157"/>
    </row>
    <row r="4" spans="1:9" ht="18.75" customHeight="1">
      <c r="A4" s="157" t="s">
        <v>133</v>
      </c>
      <c r="B4" s="157"/>
      <c r="C4" s="157"/>
      <c r="D4" s="157"/>
      <c r="E4" s="157"/>
      <c r="F4" s="157"/>
      <c r="G4" s="157"/>
    </row>
    <row r="5" spans="1:9" ht="15.75">
      <c r="A5" s="158" t="s">
        <v>140</v>
      </c>
      <c r="B5" s="158"/>
      <c r="C5" s="158"/>
      <c r="D5" s="158"/>
      <c r="E5" s="158"/>
      <c r="F5" s="158"/>
      <c r="G5" s="158"/>
    </row>
    <row r="6" spans="1:9" ht="18.75">
      <c r="A6" s="89"/>
      <c r="B6" s="89"/>
      <c r="C6" s="7"/>
      <c r="D6" s="7"/>
      <c r="E6" s="7"/>
      <c r="F6" s="104"/>
      <c r="G6" s="104"/>
    </row>
    <row r="7" spans="1:9" ht="15.75">
      <c r="A7" s="39" t="s">
        <v>0</v>
      </c>
      <c r="B7" s="39"/>
      <c r="C7" s="40" t="s">
        <v>32</v>
      </c>
      <c r="D7" s="40" t="s">
        <v>13</v>
      </c>
      <c r="E7" s="40" t="s">
        <v>33</v>
      </c>
      <c r="F7" s="105" t="s">
        <v>1</v>
      </c>
      <c r="G7" s="105" t="s">
        <v>127</v>
      </c>
    </row>
    <row r="8" spans="1:9" ht="15.75">
      <c r="A8" s="23" t="s">
        <v>2</v>
      </c>
      <c r="B8" s="23"/>
      <c r="C8" s="24"/>
      <c r="D8" s="26" t="s">
        <v>28</v>
      </c>
      <c r="E8" s="26"/>
      <c r="F8" s="106">
        <f>F9</f>
        <v>2397</v>
      </c>
      <c r="G8" s="106">
        <f>G9</f>
        <v>1538</v>
      </c>
    </row>
    <row r="9" spans="1:9" ht="15" customHeight="1">
      <c r="A9" s="141" t="s">
        <v>3</v>
      </c>
      <c r="B9" s="86"/>
      <c r="C9" s="142"/>
      <c r="D9" s="137" t="s">
        <v>69</v>
      </c>
      <c r="E9" s="137"/>
      <c r="F9" s="152">
        <f>F11+F12+F14+F13</f>
        <v>2397</v>
      </c>
      <c r="G9" s="152">
        <f>G11+G12+G14+G13</f>
        <v>1538</v>
      </c>
    </row>
    <row r="10" spans="1:9" ht="21" customHeight="1">
      <c r="A10" s="141"/>
      <c r="B10" s="87"/>
      <c r="C10" s="143"/>
      <c r="D10" s="138"/>
      <c r="E10" s="138"/>
      <c r="F10" s="153"/>
      <c r="G10" s="153"/>
    </row>
    <row r="11" spans="1:9" ht="15.75">
      <c r="A11" s="91"/>
      <c r="B11" s="91"/>
      <c r="C11" s="24" t="s">
        <v>35</v>
      </c>
      <c r="D11" s="28" t="s">
        <v>15</v>
      </c>
      <c r="E11" s="28">
        <v>100</v>
      </c>
      <c r="F11" s="108">
        <v>1592.1</v>
      </c>
      <c r="G11" s="108">
        <v>1042.0999999999999</v>
      </c>
      <c r="H11" s="43"/>
      <c r="I11" s="9"/>
    </row>
    <row r="12" spans="1:9" ht="15.75">
      <c r="A12" s="91"/>
      <c r="B12" s="91"/>
      <c r="C12" s="24" t="s">
        <v>35</v>
      </c>
      <c r="D12" s="28" t="s">
        <v>15</v>
      </c>
      <c r="E12" s="28">
        <v>200</v>
      </c>
      <c r="F12" s="108">
        <v>802.9</v>
      </c>
      <c r="G12" s="108">
        <v>495.9</v>
      </c>
      <c r="H12" s="43"/>
      <c r="I12" s="9"/>
    </row>
    <row r="13" spans="1:9" ht="15.75" hidden="1">
      <c r="A13" s="86"/>
      <c r="B13" s="86"/>
      <c r="C13" s="24" t="s">
        <v>35</v>
      </c>
      <c r="D13" s="28" t="s">
        <v>122</v>
      </c>
      <c r="E13" s="28">
        <v>200</v>
      </c>
      <c r="F13" s="109">
        <v>0</v>
      </c>
      <c r="G13" s="109"/>
      <c r="H13" s="43"/>
      <c r="I13" s="9"/>
    </row>
    <row r="14" spans="1:9" ht="15.75">
      <c r="A14" s="86"/>
      <c r="B14" s="86"/>
      <c r="C14" s="24" t="s">
        <v>35</v>
      </c>
      <c r="D14" s="28" t="s">
        <v>15</v>
      </c>
      <c r="E14" s="28">
        <v>800</v>
      </c>
      <c r="F14" s="109">
        <v>2</v>
      </c>
      <c r="G14" s="109">
        <v>0</v>
      </c>
      <c r="H14" s="43"/>
    </row>
    <row r="15" spans="1:9" ht="31.5">
      <c r="A15" s="88" t="s">
        <v>4</v>
      </c>
      <c r="B15" s="88"/>
      <c r="C15" s="24"/>
      <c r="D15" s="26" t="s">
        <v>16</v>
      </c>
      <c r="E15" s="26"/>
      <c r="F15" s="106">
        <f>F16+F18+F23+F34+F41+F47+F45</f>
        <v>7389.7999999999993</v>
      </c>
      <c r="G15" s="106">
        <f>G16+G18+G23+G34+G41+G47+G45</f>
        <v>5847</v>
      </c>
    </row>
    <row r="16" spans="1:9" ht="31.5">
      <c r="A16" s="95" t="s">
        <v>125</v>
      </c>
      <c r="B16" s="90"/>
      <c r="C16" s="24"/>
      <c r="D16" s="28" t="s">
        <v>139</v>
      </c>
      <c r="E16" s="28"/>
      <c r="F16" s="125">
        <f>F17</f>
        <v>911.8</v>
      </c>
      <c r="G16" s="125">
        <f>G17</f>
        <v>708</v>
      </c>
    </row>
    <row r="17" spans="1:7" ht="15.75">
      <c r="A17" s="31"/>
      <c r="B17" s="31"/>
      <c r="C17" s="24" t="s">
        <v>36</v>
      </c>
      <c r="D17" s="28" t="s">
        <v>17</v>
      </c>
      <c r="E17" s="28">
        <v>100</v>
      </c>
      <c r="F17" s="108">
        <v>911.8</v>
      </c>
      <c r="G17" s="108">
        <v>708</v>
      </c>
    </row>
    <row r="18" spans="1:7" ht="15" customHeight="1">
      <c r="A18" s="128" t="s">
        <v>5</v>
      </c>
      <c r="B18" s="86"/>
      <c r="C18" s="135"/>
      <c r="D18" s="137" t="s">
        <v>39</v>
      </c>
      <c r="E18" s="137"/>
      <c r="F18" s="155">
        <f>F20+F21+F22</f>
        <v>1072.4000000000001</v>
      </c>
      <c r="G18" s="155">
        <f>G20+G21+G22</f>
        <v>610.79999999999995</v>
      </c>
    </row>
    <row r="19" spans="1:7" ht="15" customHeight="1">
      <c r="A19" s="129"/>
      <c r="B19" s="87"/>
      <c r="C19" s="136"/>
      <c r="D19" s="138"/>
      <c r="E19" s="138"/>
      <c r="F19" s="156"/>
      <c r="G19" s="156"/>
    </row>
    <row r="20" spans="1:7" ht="15.75">
      <c r="A20" s="78"/>
      <c r="B20" s="87"/>
      <c r="C20" s="100" t="s">
        <v>37</v>
      </c>
      <c r="D20" s="28" t="s">
        <v>18</v>
      </c>
      <c r="E20" s="28">
        <v>100</v>
      </c>
      <c r="F20" s="110">
        <v>460.2</v>
      </c>
      <c r="G20" s="110">
        <v>351.3</v>
      </c>
    </row>
    <row r="21" spans="1:7" ht="15.75">
      <c r="A21" s="96"/>
      <c r="B21" s="87"/>
      <c r="C21" s="83" t="s">
        <v>37</v>
      </c>
      <c r="D21" s="28" t="s">
        <v>18</v>
      </c>
      <c r="E21" s="28">
        <v>200</v>
      </c>
      <c r="F21" s="110">
        <v>610.20000000000005</v>
      </c>
      <c r="G21" s="110">
        <v>259.5</v>
      </c>
    </row>
    <row r="22" spans="1:7" ht="15.75">
      <c r="A22" s="96"/>
      <c r="B22" s="87"/>
      <c r="C22" s="83" t="s">
        <v>37</v>
      </c>
      <c r="D22" s="28" t="s">
        <v>18</v>
      </c>
      <c r="E22" s="28">
        <v>800</v>
      </c>
      <c r="F22" s="110">
        <v>2</v>
      </c>
      <c r="G22" s="110">
        <v>0</v>
      </c>
    </row>
    <row r="23" spans="1:7" ht="15.75">
      <c r="A23" s="140" t="s">
        <v>100</v>
      </c>
      <c r="B23" s="31"/>
      <c r="C23" s="135"/>
      <c r="D23" s="137" t="s">
        <v>38</v>
      </c>
      <c r="E23" s="137"/>
      <c r="F23" s="155">
        <f>F25+F26+F29+F28+F30+F27+F31+F32+F33</f>
        <v>5001.2999999999993</v>
      </c>
      <c r="G23" s="155">
        <f>G25+G26+G29+G28+G30+G27+G31+G32+G33</f>
        <v>4250.7999999999993</v>
      </c>
    </row>
    <row r="24" spans="1:7" ht="15.75">
      <c r="A24" s="140"/>
      <c r="B24" s="42"/>
      <c r="C24" s="136"/>
      <c r="D24" s="138"/>
      <c r="E24" s="138"/>
      <c r="F24" s="156"/>
      <c r="G24" s="156"/>
    </row>
    <row r="25" spans="1:7" ht="15.75">
      <c r="A25" s="79"/>
      <c r="B25" s="90"/>
      <c r="C25" s="24" t="s">
        <v>40</v>
      </c>
      <c r="D25" s="28" t="s">
        <v>30</v>
      </c>
      <c r="E25" s="28">
        <v>100</v>
      </c>
      <c r="F25" s="110">
        <v>1694.7</v>
      </c>
      <c r="G25" s="110">
        <v>1125.7</v>
      </c>
    </row>
    <row r="26" spans="1:7" ht="15.75">
      <c r="A26" s="97"/>
      <c r="B26" s="90"/>
      <c r="C26" s="24" t="s">
        <v>40</v>
      </c>
      <c r="D26" s="28" t="s">
        <v>30</v>
      </c>
      <c r="E26" s="28">
        <v>200</v>
      </c>
      <c r="F26" s="110">
        <v>217.8</v>
      </c>
      <c r="G26" s="110">
        <v>125.7</v>
      </c>
    </row>
    <row r="27" spans="1:7" ht="15.75">
      <c r="A27" s="97"/>
      <c r="B27" s="90"/>
      <c r="C27" s="24" t="s">
        <v>40</v>
      </c>
      <c r="D27" s="28" t="s">
        <v>30</v>
      </c>
      <c r="E27" s="28">
        <v>800</v>
      </c>
      <c r="F27" s="110">
        <v>3.2</v>
      </c>
      <c r="G27" s="110">
        <v>3.1</v>
      </c>
    </row>
    <row r="28" spans="1:7" ht="15.75" hidden="1">
      <c r="A28" s="97"/>
      <c r="B28" s="77"/>
      <c r="C28" s="24" t="s">
        <v>40</v>
      </c>
      <c r="D28" s="28" t="s">
        <v>121</v>
      </c>
      <c r="E28" s="28">
        <v>200</v>
      </c>
      <c r="F28" s="110">
        <v>0</v>
      </c>
      <c r="G28" s="110"/>
    </row>
    <row r="29" spans="1:7" ht="15.75">
      <c r="A29" s="97"/>
      <c r="B29" s="90"/>
      <c r="C29" s="24" t="s">
        <v>40</v>
      </c>
      <c r="D29" s="28" t="s">
        <v>64</v>
      </c>
      <c r="E29" s="28">
        <v>800</v>
      </c>
      <c r="F29" s="110">
        <v>6</v>
      </c>
      <c r="G29" s="110">
        <v>0.3</v>
      </c>
    </row>
    <row r="30" spans="1:7" ht="15.75">
      <c r="A30" s="97"/>
      <c r="B30" s="90"/>
      <c r="C30" s="24" t="s">
        <v>40</v>
      </c>
      <c r="D30" s="28" t="s">
        <v>64</v>
      </c>
      <c r="E30" s="84">
        <v>200</v>
      </c>
      <c r="F30" s="110">
        <v>88</v>
      </c>
      <c r="G30" s="110">
        <v>15.2</v>
      </c>
    </row>
    <row r="31" spans="1:7" ht="15.75">
      <c r="A31" s="97"/>
      <c r="B31" s="31"/>
      <c r="C31" s="24" t="s">
        <v>40</v>
      </c>
      <c r="D31" s="101" t="s">
        <v>128</v>
      </c>
      <c r="E31" s="101">
        <v>200</v>
      </c>
      <c r="F31" s="110">
        <v>2744.7</v>
      </c>
      <c r="G31" s="110">
        <v>2733.9</v>
      </c>
    </row>
    <row r="32" spans="1:7" ht="15.75">
      <c r="A32" s="97"/>
      <c r="B32" s="31"/>
      <c r="C32" s="24" t="s">
        <v>40</v>
      </c>
      <c r="D32" s="28" t="s">
        <v>121</v>
      </c>
      <c r="E32" s="101">
        <v>200</v>
      </c>
      <c r="F32" s="110">
        <v>200</v>
      </c>
      <c r="G32" s="110">
        <v>200</v>
      </c>
    </row>
    <row r="33" spans="1:7" ht="15.75">
      <c r="A33" s="97"/>
      <c r="B33" s="31"/>
      <c r="C33" s="24" t="s">
        <v>40</v>
      </c>
      <c r="D33" s="28" t="s">
        <v>141</v>
      </c>
      <c r="E33" s="126">
        <v>200</v>
      </c>
      <c r="F33" s="110">
        <v>46.9</v>
      </c>
      <c r="G33" s="110">
        <v>46.9</v>
      </c>
    </row>
    <row r="34" spans="1:7" ht="15" customHeight="1">
      <c r="A34" s="140" t="s">
        <v>7</v>
      </c>
      <c r="B34" s="31"/>
      <c r="C34" s="135"/>
      <c r="D34" s="137" t="s">
        <v>42</v>
      </c>
      <c r="E34" s="137"/>
      <c r="F34" s="154">
        <f>F37+F38+F39+F40</f>
        <v>139</v>
      </c>
      <c r="G34" s="154">
        <f>G37+G38+G39+G40</f>
        <v>105</v>
      </c>
    </row>
    <row r="35" spans="1:7" ht="4.5" hidden="1" customHeight="1">
      <c r="A35" s="140"/>
      <c r="B35" s="44"/>
      <c r="C35" s="144"/>
      <c r="D35" s="146"/>
      <c r="E35" s="146"/>
      <c r="F35" s="154"/>
      <c r="G35" s="154"/>
    </row>
    <row r="36" spans="1:7" ht="15.75" hidden="1">
      <c r="A36" s="140"/>
      <c r="B36" s="42"/>
      <c r="C36" s="136"/>
      <c r="D36" s="138"/>
      <c r="E36" s="138"/>
      <c r="F36" s="154"/>
      <c r="G36" s="154"/>
    </row>
    <row r="37" spans="1:7" ht="15.75">
      <c r="A37" s="31"/>
      <c r="B37" s="31"/>
      <c r="C37" s="82" t="s">
        <v>43</v>
      </c>
      <c r="D37" s="28" t="s">
        <v>19</v>
      </c>
      <c r="E37" s="84">
        <v>800</v>
      </c>
      <c r="F37" s="109">
        <v>1</v>
      </c>
      <c r="G37" s="109">
        <v>0</v>
      </c>
    </row>
    <row r="38" spans="1:7" ht="15.75">
      <c r="A38" s="31"/>
      <c r="B38" s="31"/>
      <c r="C38" s="82" t="s">
        <v>44</v>
      </c>
      <c r="D38" s="28" t="s">
        <v>21</v>
      </c>
      <c r="E38" s="84">
        <v>700</v>
      </c>
      <c r="F38" s="109">
        <v>1</v>
      </c>
      <c r="G38" s="109">
        <v>0</v>
      </c>
    </row>
    <row r="39" spans="1:7" ht="15.75">
      <c r="A39" s="31"/>
      <c r="B39" s="31"/>
      <c r="C39" s="82" t="s">
        <v>37</v>
      </c>
      <c r="D39" s="28" t="s">
        <v>20</v>
      </c>
      <c r="E39" s="84">
        <v>500</v>
      </c>
      <c r="F39" s="109">
        <v>136</v>
      </c>
      <c r="G39" s="109">
        <v>105</v>
      </c>
    </row>
    <row r="40" spans="1:7" ht="15.75">
      <c r="A40" s="31"/>
      <c r="B40" s="31"/>
      <c r="C40" s="82" t="s">
        <v>50</v>
      </c>
      <c r="D40" s="28" t="s">
        <v>20</v>
      </c>
      <c r="E40" s="84">
        <v>500</v>
      </c>
      <c r="F40" s="109">
        <v>1</v>
      </c>
      <c r="G40" s="109">
        <v>0</v>
      </c>
    </row>
    <row r="41" spans="1:7" ht="15.75">
      <c r="A41" s="128" t="s">
        <v>96</v>
      </c>
      <c r="B41" s="86"/>
      <c r="C41" s="135"/>
      <c r="D41" s="137" t="s">
        <v>45</v>
      </c>
      <c r="E41" s="137"/>
      <c r="F41" s="152">
        <f>F43+F44</f>
        <v>65</v>
      </c>
      <c r="G41" s="152">
        <f>G43+G44</f>
        <v>38.799999999999997</v>
      </c>
    </row>
    <row r="42" spans="1:7" ht="15.75">
      <c r="A42" s="129"/>
      <c r="B42" s="87"/>
      <c r="C42" s="136"/>
      <c r="D42" s="138"/>
      <c r="E42" s="138"/>
      <c r="F42" s="153"/>
      <c r="G42" s="153"/>
    </row>
    <row r="43" spans="1:7" ht="15.75">
      <c r="A43" s="87"/>
      <c r="B43" s="87"/>
      <c r="C43" s="83" t="s">
        <v>46</v>
      </c>
      <c r="D43" s="28" t="s">
        <v>65</v>
      </c>
      <c r="E43" s="85">
        <v>200</v>
      </c>
      <c r="F43" s="112">
        <v>15</v>
      </c>
      <c r="G43" s="112">
        <v>4</v>
      </c>
    </row>
    <row r="44" spans="1:7" ht="15.75">
      <c r="A44" s="87"/>
      <c r="B44" s="87"/>
      <c r="C44" s="83" t="s">
        <v>47</v>
      </c>
      <c r="D44" s="28" t="s">
        <v>22</v>
      </c>
      <c r="E44" s="85">
        <v>200</v>
      </c>
      <c r="F44" s="112">
        <v>50</v>
      </c>
      <c r="G44" s="112">
        <v>34.799999999999997</v>
      </c>
    </row>
    <row r="45" spans="1:7" ht="15.75">
      <c r="A45" s="123" t="s">
        <v>129</v>
      </c>
      <c r="B45" s="90"/>
      <c r="C45" s="24"/>
      <c r="D45" s="28" t="s">
        <v>130</v>
      </c>
      <c r="E45" s="28"/>
      <c r="F45" s="107">
        <f>F46</f>
        <v>87</v>
      </c>
      <c r="G45" s="107">
        <f>G46</f>
        <v>60.5</v>
      </c>
    </row>
    <row r="46" spans="1:7" ht="15.75">
      <c r="A46" s="122"/>
      <c r="B46" s="102"/>
      <c r="C46" s="24" t="s">
        <v>48</v>
      </c>
      <c r="D46" s="28" t="s">
        <v>23</v>
      </c>
      <c r="E46" s="28">
        <v>300</v>
      </c>
      <c r="F46" s="112">
        <v>87</v>
      </c>
      <c r="G46" s="112">
        <v>60.5</v>
      </c>
    </row>
    <row r="47" spans="1:7" ht="31.5">
      <c r="A47" s="90" t="s">
        <v>71</v>
      </c>
      <c r="B47" s="90"/>
      <c r="C47" s="24"/>
      <c r="D47" s="28" t="s">
        <v>52</v>
      </c>
      <c r="E47" s="28"/>
      <c r="F47" s="111">
        <f>F48+F49</f>
        <v>113.3</v>
      </c>
      <c r="G47" s="111">
        <f>G48+G49</f>
        <v>73.099999999999994</v>
      </c>
    </row>
    <row r="48" spans="1:7" ht="15.75">
      <c r="A48" s="80"/>
      <c r="B48" s="77" t="s">
        <v>91</v>
      </c>
      <c r="C48" s="93" t="s">
        <v>53</v>
      </c>
      <c r="D48" s="16" t="s">
        <v>24</v>
      </c>
      <c r="E48" s="16">
        <v>100</v>
      </c>
      <c r="F48" s="113">
        <v>102.1</v>
      </c>
      <c r="G48" s="113">
        <v>73.099999999999994</v>
      </c>
    </row>
    <row r="49" spans="1:7" ht="15.75">
      <c r="A49" s="80"/>
      <c r="B49" s="77" t="s">
        <v>91</v>
      </c>
      <c r="C49" s="93" t="s">
        <v>53</v>
      </c>
      <c r="D49" s="16" t="s">
        <v>24</v>
      </c>
      <c r="E49" s="16">
        <v>200</v>
      </c>
      <c r="F49" s="113">
        <v>11.2</v>
      </c>
      <c r="G49" s="113">
        <v>0</v>
      </c>
    </row>
    <row r="50" spans="1:7" ht="14.25" customHeight="1">
      <c r="A50" s="131" t="s">
        <v>8</v>
      </c>
      <c r="B50" s="45"/>
      <c r="C50" s="135"/>
      <c r="D50" s="147" t="s">
        <v>25</v>
      </c>
      <c r="E50" s="149"/>
      <c r="F50" s="159">
        <f>F52+F57+F60+F62+F66+F68+F70</f>
        <v>1117</v>
      </c>
      <c r="G50" s="160">
        <f>G52+G57+G60+G62+G66+G68+G70</f>
        <v>316.60000000000002</v>
      </c>
    </row>
    <row r="51" spans="1:7" ht="5.25" hidden="1" customHeight="1">
      <c r="A51" s="131"/>
      <c r="B51" s="46"/>
      <c r="C51" s="136"/>
      <c r="D51" s="148"/>
      <c r="E51" s="150"/>
      <c r="F51" s="159"/>
      <c r="G51" s="161"/>
    </row>
    <row r="52" spans="1:7" ht="15.75">
      <c r="A52" s="141" t="s">
        <v>9</v>
      </c>
      <c r="B52" s="86"/>
      <c r="C52" s="135"/>
      <c r="D52" s="133" t="s">
        <v>70</v>
      </c>
      <c r="E52" s="137"/>
      <c r="F52" s="155">
        <f>F54+F55+F56</f>
        <v>215.5</v>
      </c>
      <c r="G52" s="155">
        <f>G54+G55+G56</f>
        <v>102.7</v>
      </c>
    </row>
    <row r="53" spans="1:7" ht="15.75">
      <c r="A53" s="141"/>
      <c r="B53" s="87"/>
      <c r="C53" s="136"/>
      <c r="D53" s="134"/>
      <c r="E53" s="138"/>
      <c r="F53" s="156"/>
      <c r="G53" s="156"/>
    </row>
    <row r="54" spans="1:7" ht="15.75">
      <c r="A54" s="79"/>
      <c r="B54" s="91"/>
      <c r="C54" s="24" t="s">
        <v>57</v>
      </c>
      <c r="D54" s="16" t="s">
        <v>26</v>
      </c>
      <c r="E54" s="28">
        <v>200</v>
      </c>
      <c r="F54" s="110">
        <v>171.5</v>
      </c>
      <c r="G54" s="110">
        <v>58.7</v>
      </c>
    </row>
    <row r="55" spans="1:7" ht="15.75">
      <c r="A55" s="98"/>
      <c r="B55" s="94" t="s">
        <v>94</v>
      </c>
      <c r="C55" s="93" t="s">
        <v>57</v>
      </c>
      <c r="D55" s="16" t="s">
        <v>31</v>
      </c>
      <c r="E55" s="16">
        <v>200</v>
      </c>
      <c r="F55" s="110">
        <v>44</v>
      </c>
      <c r="G55" s="110">
        <v>44</v>
      </c>
    </row>
    <row r="56" spans="1:7" ht="15.75" hidden="1">
      <c r="A56" s="98"/>
      <c r="B56" s="41" t="s">
        <v>123</v>
      </c>
      <c r="C56" s="24"/>
      <c r="D56" s="28"/>
      <c r="E56" s="28"/>
      <c r="F56" s="110"/>
      <c r="G56" s="110"/>
    </row>
    <row r="57" spans="1:7" ht="15.75">
      <c r="A57" s="86" t="s">
        <v>10</v>
      </c>
      <c r="B57" s="86"/>
      <c r="C57" s="82"/>
      <c r="D57" s="28" t="s">
        <v>56</v>
      </c>
      <c r="E57" s="28"/>
      <c r="F57" s="111">
        <f>F58+F59</f>
        <v>410.6</v>
      </c>
      <c r="G57" s="111">
        <f>G58+G59</f>
        <v>77.599999999999994</v>
      </c>
    </row>
    <row r="58" spans="1:7" ht="15.75">
      <c r="A58" s="81"/>
      <c r="B58" s="86"/>
      <c r="C58" s="99" t="s">
        <v>57</v>
      </c>
      <c r="D58" s="28" t="s">
        <v>27</v>
      </c>
      <c r="E58" s="28">
        <v>800</v>
      </c>
      <c r="F58" s="108">
        <v>410.6</v>
      </c>
      <c r="G58" s="108">
        <v>77.599999999999994</v>
      </c>
    </row>
    <row r="59" spans="1:7" ht="15.75" hidden="1">
      <c r="A59" s="81"/>
      <c r="B59" s="86"/>
      <c r="C59" s="82"/>
      <c r="D59" s="28"/>
      <c r="E59" s="28"/>
      <c r="F59" s="108"/>
      <c r="G59" s="108"/>
    </row>
    <row r="60" spans="1:7" ht="31.5">
      <c r="A60" s="90" t="s">
        <v>11</v>
      </c>
      <c r="B60" s="90"/>
      <c r="C60" s="24"/>
      <c r="D60" s="28" t="s">
        <v>126</v>
      </c>
      <c r="E60" s="28"/>
      <c r="F60" s="111">
        <f>F61</f>
        <v>15</v>
      </c>
      <c r="G60" s="111">
        <f>G61</f>
        <v>8.8000000000000007</v>
      </c>
    </row>
    <row r="61" spans="1:7" ht="15.75">
      <c r="A61" s="102"/>
      <c r="B61" s="102"/>
      <c r="C61" s="24" t="s">
        <v>57</v>
      </c>
      <c r="D61" s="28" t="s">
        <v>58</v>
      </c>
      <c r="E61" s="28">
        <v>200</v>
      </c>
      <c r="F61" s="108">
        <v>15</v>
      </c>
      <c r="G61" s="108">
        <v>8.8000000000000007</v>
      </c>
    </row>
    <row r="62" spans="1:7" ht="31.5">
      <c r="A62" s="90" t="s">
        <v>85</v>
      </c>
      <c r="B62" s="90"/>
      <c r="C62" s="24"/>
      <c r="D62" s="28" t="s">
        <v>134</v>
      </c>
      <c r="E62" s="28"/>
      <c r="F62" s="111">
        <f>F63</f>
        <v>32</v>
      </c>
      <c r="G62" s="111">
        <f>G63</f>
        <v>21.3</v>
      </c>
    </row>
    <row r="63" spans="1:7" ht="15.75">
      <c r="A63" s="102"/>
      <c r="B63" s="102"/>
      <c r="C63" s="24" t="s">
        <v>57</v>
      </c>
      <c r="D63" s="28" t="s">
        <v>59</v>
      </c>
      <c r="E63" s="28">
        <v>200</v>
      </c>
      <c r="F63" s="108">
        <v>32</v>
      </c>
      <c r="G63" s="108">
        <v>21.3</v>
      </c>
    </row>
    <row r="64" spans="1:7" ht="31.5" hidden="1">
      <c r="A64" s="90" t="s">
        <v>72</v>
      </c>
      <c r="B64" s="90"/>
      <c r="C64" s="24"/>
      <c r="D64" s="28" t="s">
        <v>135</v>
      </c>
      <c r="E64" s="28"/>
      <c r="F64" s="111"/>
      <c r="G64" s="111"/>
    </row>
    <row r="65" spans="1:9" ht="15.75" hidden="1">
      <c r="A65" s="102"/>
      <c r="B65" s="102"/>
      <c r="C65" s="24" t="s">
        <v>50</v>
      </c>
      <c r="D65" s="28" t="s">
        <v>73</v>
      </c>
      <c r="E65" s="28">
        <v>200</v>
      </c>
      <c r="F65" s="108"/>
      <c r="G65" s="108"/>
    </row>
    <row r="66" spans="1:9" ht="15.75">
      <c r="A66" s="90" t="s">
        <v>74</v>
      </c>
      <c r="B66" s="90"/>
      <c r="C66" s="24"/>
      <c r="D66" s="28" t="s">
        <v>136</v>
      </c>
      <c r="E66" s="28"/>
      <c r="F66" s="111">
        <f>F67</f>
        <v>273.89999999999998</v>
      </c>
      <c r="G66" s="111">
        <f>G67</f>
        <v>106.2</v>
      </c>
    </row>
    <row r="67" spans="1:9" ht="15.75">
      <c r="A67" s="102"/>
      <c r="B67" s="102"/>
      <c r="C67" s="24" t="s">
        <v>66</v>
      </c>
      <c r="D67" s="28" t="s">
        <v>75</v>
      </c>
      <c r="E67" s="28">
        <v>200</v>
      </c>
      <c r="F67" s="108">
        <v>273.89999999999998</v>
      </c>
      <c r="G67" s="108">
        <v>106.2</v>
      </c>
    </row>
    <row r="68" spans="1:9" ht="15.75">
      <c r="A68" s="90" t="s">
        <v>76</v>
      </c>
      <c r="B68" s="90"/>
      <c r="C68" s="24"/>
      <c r="D68" s="28" t="s">
        <v>83</v>
      </c>
      <c r="E68" s="28"/>
      <c r="F68" s="111">
        <f>F69</f>
        <v>120</v>
      </c>
      <c r="G68" s="111">
        <f>G69</f>
        <v>0</v>
      </c>
    </row>
    <row r="69" spans="1:9" ht="15.75">
      <c r="A69" s="90"/>
      <c r="B69" s="90"/>
      <c r="C69" s="24" t="s">
        <v>50</v>
      </c>
      <c r="D69" s="28" t="s">
        <v>77</v>
      </c>
      <c r="E69" s="28">
        <v>200</v>
      </c>
      <c r="F69" s="108">
        <v>120</v>
      </c>
      <c r="G69" s="108">
        <v>0</v>
      </c>
    </row>
    <row r="70" spans="1:9" ht="15.75">
      <c r="A70" s="90" t="s">
        <v>78</v>
      </c>
      <c r="B70" s="90"/>
      <c r="C70" s="24"/>
      <c r="D70" s="28" t="s">
        <v>137</v>
      </c>
      <c r="E70" s="28"/>
      <c r="F70" s="111">
        <f>F71</f>
        <v>50</v>
      </c>
      <c r="G70" s="111">
        <f>G71</f>
        <v>0</v>
      </c>
    </row>
    <row r="71" spans="1:9" ht="15.75">
      <c r="A71" s="102"/>
      <c r="B71" s="47"/>
      <c r="C71" s="24" t="s">
        <v>50</v>
      </c>
      <c r="D71" s="28" t="s">
        <v>79</v>
      </c>
      <c r="E71" s="28">
        <v>200</v>
      </c>
      <c r="F71" s="108">
        <v>50</v>
      </c>
      <c r="G71" s="108">
        <v>0</v>
      </c>
    </row>
    <row r="72" spans="1:9" ht="31.5">
      <c r="A72" s="88" t="s">
        <v>106</v>
      </c>
      <c r="B72" s="48"/>
      <c r="C72" s="5"/>
      <c r="D72" s="15" t="s">
        <v>80</v>
      </c>
      <c r="E72" s="34"/>
      <c r="F72" s="106">
        <f>F73</f>
        <v>15</v>
      </c>
      <c r="G72" s="106">
        <f>G73</f>
        <v>0</v>
      </c>
    </row>
    <row r="73" spans="1:9" ht="15.75">
      <c r="A73" s="90" t="s">
        <v>107</v>
      </c>
      <c r="B73" s="47"/>
      <c r="C73" s="5" t="s">
        <v>50</v>
      </c>
      <c r="D73" s="34" t="s">
        <v>81</v>
      </c>
      <c r="E73" s="34">
        <v>200</v>
      </c>
      <c r="F73" s="108">
        <v>15</v>
      </c>
      <c r="G73" s="108">
        <v>0</v>
      </c>
    </row>
    <row r="74" spans="1:9" ht="15.75">
      <c r="A74" s="88" t="s">
        <v>102</v>
      </c>
      <c r="B74" s="48"/>
      <c r="C74" s="5"/>
      <c r="D74" s="15" t="s">
        <v>84</v>
      </c>
      <c r="E74" s="34"/>
      <c r="F74" s="106">
        <f>F75</f>
        <v>1525.3</v>
      </c>
      <c r="G74" s="106">
        <f>G75</f>
        <v>1520.7</v>
      </c>
    </row>
    <row r="75" spans="1:9" ht="31.5">
      <c r="A75" s="92" t="s">
        <v>124</v>
      </c>
      <c r="B75" s="47"/>
      <c r="C75" s="5" t="s">
        <v>55</v>
      </c>
      <c r="D75" s="34" t="s">
        <v>87</v>
      </c>
      <c r="E75" s="34">
        <v>200</v>
      </c>
      <c r="F75" s="108">
        <v>1525.3</v>
      </c>
      <c r="G75" s="108">
        <v>1520.7</v>
      </c>
    </row>
    <row r="76" spans="1:9" ht="15.75">
      <c r="A76" s="35" t="s">
        <v>103</v>
      </c>
      <c r="B76" s="49"/>
      <c r="C76" s="36" t="s">
        <v>63</v>
      </c>
      <c r="D76" s="38" t="s">
        <v>67</v>
      </c>
      <c r="E76" s="38">
        <v>800</v>
      </c>
      <c r="F76" s="114"/>
      <c r="G76" s="114"/>
    </row>
    <row r="77" spans="1:9" ht="15.75">
      <c r="A77" s="23" t="s">
        <v>12</v>
      </c>
      <c r="B77" s="23"/>
      <c r="C77" s="24"/>
      <c r="D77" s="26"/>
      <c r="E77" s="26"/>
      <c r="F77" s="106">
        <f>F8+F15+F76+F72+F74+F50</f>
        <v>12444.099999999999</v>
      </c>
      <c r="G77" s="106">
        <f>G8+G15+G76+G72+G74+G50</f>
        <v>9222.3000000000011</v>
      </c>
    </row>
    <row r="78" spans="1:9">
      <c r="A78" s="8"/>
      <c r="B78" s="8"/>
      <c r="C78" s="14"/>
      <c r="D78" s="14"/>
      <c r="E78" s="14"/>
      <c r="F78" s="115"/>
      <c r="G78" s="116"/>
      <c r="H78" s="9"/>
      <c r="I78" s="9"/>
    </row>
    <row r="79" spans="1:9" ht="15.75">
      <c r="A79" s="1"/>
      <c r="B79" s="1"/>
      <c r="C79" s="11"/>
      <c r="D79" s="18"/>
      <c r="E79" s="11"/>
      <c r="F79" s="117"/>
      <c r="G79" s="117"/>
    </row>
    <row r="80" spans="1:9" ht="18.75">
      <c r="A80" s="151" t="s">
        <v>138</v>
      </c>
      <c r="B80" s="151"/>
      <c r="C80" s="151"/>
      <c r="D80" s="151"/>
      <c r="E80" s="151"/>
      <c r="F80" s="151"/>
      <c r="G80" s="118"/>
    </row>
    <row r="81" spans="1:9">
      <c r="A81" s="1"/>
      <c r="B81" s="1"/>
      <c r="C81" s="11"/>
      <c r="D81" s="11"/>
      <c r="E81" s="11"/>
      <c r="F81" s="119"/>
      <c r="G81" s="119"/>
    </row>
    <row r="82" spans="1:9">
      <c r="A82" s="1"/>
      <c r="B82" s="1"/>
      <c r="C82" s="11"/>
      <c r="D82" s="11"/>
      <c r="E82" s="11"/>
      <c r="F82" s="120"/>
      <c r="G82" s="120"/>
    </row>
    <row r="83" spans="1:9">
      <c r="A83" s="1"/>
      <c r="B83" s="1"/>
      <c r="C83" s="11"/>
      <c r="D83" s="11"/>
      <c r="E83" s="11"/>
      <c r="F83" s="119"/>
      <c r="G83" s="119"/>
    </row>
    <row r="84" spans="1:9">
      <c r="A84" s="1"/>
      <c r="B84" s="1"/>
      <c r="C84" s="11"/>
      <c r="D84" s="11"/>
      <c r="E84" s="11"/>
      <c r="F84" s="119"/>
      <c r="G84" s="119"/>
    </row>
    <row r="85" spans="1:9">
      <c r="A85" s="1"/>
      <c r="B85" s="1"/>
      <c r="C85" s="11"/>
      <c r="D85" s="11"/>
      <c r="E85" s="11"/>
      <c r="F85" s="119"/>
      <c r="G85" s="119"/>
      <c r="H85" s="9"/>
      <c r="I85" s="9"/>
    </row>
    <row r="86" spans="1:9">
      <c r="A86" s="1"/>
      <c r="B86" s="1"/>
      <c r="C86" s="11"/>
      <c r="D86" s="11"/>
      <c r="E86" s="11"/>
      <c r="F86" s="119"/>
      <c r="G86" s="119"/>
      <c r="H86" s="9"/>
      <c r="I86" s="9"/>
    </row>
    <row r="87" spans="1:9">
      <c r="A87" s="1"/>
      <c r="B87" s="1"/>
      <c r="C87" s="11"/>
      <c r="D87" s="11"/>
      <c r="E87" s="11"/>
      <c r="F87" s="119"/>
      <c r="G87" s="119"/>
    </row>
    <row r="88" spans="1:9">
      <c r="A88" s="1"/>
      <c r="B88" s="1"/>
      <c r="C88" s="11"/>
      <c r="D88" s="11"/>
      <c r="E88" s="11"/>
      <c r="F88" s="119"/>
      <c r="G88" s="119"/>
    </row>
    <row r="89" spans="1:9">
      <c r="A89" s="1"/>
      <c r="B89" s="1"/>
      <c r="C89" s="11"/>
      <c r="D89" s="11"/>
      <c r="E89" s="11"/>
      <c r="F89" s="119"/>
      <c r="G89" s="119"/>
    </row>
    <row r="90" spans="1:9">
      <c r="A90" s="1"/>
      <c r="B90" s="1"/>
      <c r="C90" s="11"/>
      <c r="D90" s="11"/>
      <c r="E90" s="11"/>
      <c r="F90" s="119"/>
      <c r="G90" s="119"/>
    </row>
    <row r="91" spans="1:9">
      <c r="A91" s="1"/>
      <c r="B91" s="1"/>
      <c r="C91" s="11"/>
      <c r="D91" s="11"/>
      <c r="E91" s="11"/>
      <c r="F91" s="119"/>
      <c r="G91" s="119"/>
    </row>
  </sheetData>
  <mergeCells count="47">
    <mergeCell ref="G52:G53"/>
    <mergeCell ref="A52:A53"/>
    <mergeCell ref="C52:C53"/>
    <mergeCell ref="D52:D53"/>
    <mergeCell ref="E52:E53"/>
    <mergeCell ref="F52:F53"/>
    <mergeCell ref="G34:G36"/>
    <mergeCell ref="G23:G24"/>
    <mergeCell ref="A50:A51"/>
    <mergeCell ref="C50:C51"/>
    <mergeCell ref="D50:D51"/>
    <mergeCell ref="E50:E51"/>
    <mergeCell ref="F50:F51"/>
    <mergeCell ref="A41:A42"/>
    <mergeCell ref="C41:C42"/>
    <mergeCell ref="D41:D42"/>
    <mergeCell ref="E41:E42"/>
    <mergeCell ref="F41:F42"/>
    <mergeCell ref="G41:G42"/>
    <mergeCell ref="G50:G51"/>
    <mergeCell ref="A4:G4"/>
    <mergeCell ref="A3:G3"/>
    <mergeCell ref="A2:G2"/>
    <mergeCell ref="A5:G5"/>
    <mergeCell ref="A18:A19"/>
    <mergeCell ref="C18:C19"/>
    <mergeCell ref="D18:D19"/>
    <mergeCell ref="E18:E19"/>
    <mergeCell ref="F18:F19"/>
    <mergeCell ref="G9:G10"/>
    <mergeCell ref="G18:G19"/>
    <mergeCell ref="A80:F80"/>
    <mergeCell ref="A9:A10"/>
    <mergeCell ref="C9:C10"/>
    <mergeCell ref="D9:D10"/>
    <mergeCell ref="E9:E10"/>
    <mergeCell ref="F9:F10"/>
    <mergeCell ref="A34:A36"/>
    <mergeCell ref="C34:C36"/>
    <mergeCell ref="D34:D36"/>
    <mergeCell ref="E34:E36"/>
    <mergeCell ref="F34:F36"/>
    <mergeCell ref="A23:A24"/>
    <mergeCell ref="C23:C24"/>
    <mergeCell ref="D23:D24"/>
    <mergeCell ref="E23:E24"/>
    <mergeCell ref="F23:F24"/>
  </mergeCells>
  <pageMargins left="0.70866141732283472" right="0.19685039370078741" top="0.35433070866141736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Бодеевское сп</vt:lpstr>
      <vt:lpstr>Копанище</vt:lpstr>
      <vt:lpstr>'Бодеевское сп'!Область_печати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2023-04-12T06:40:35Z</cp:lastPrinted>
  <dcterms:created xsi:type="dcterms:W3CDTF">2015-03-06T04:53:28Z</dcterms:created>
  <dcterms:modified xsi:type="dcterms:W3CDTF">2023-10-13T11:42:06Z</dcterms:modified>
</cp:coreProperties>
</file>